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Крепление в стойку Ubiquiti UACC-Rack-Panel-Blank-1U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Купить продукт")</f>
        <v/>
      </c>
      <c r="I233" t="inlineStr">
        <is>
          <t>2-1390-1090</t>
        </is>
      </c>
    </row>
    <row r="234" ht="30" customHeight="1">
      <c r="A234" s="4" t="inlineStr">
        <is>
          <t>Аксессуары</t>
        </is>
      </c>
      <c r="B234" s="4" t="inlineStr">
        <is>
          <t>USB кабель Jabra PanaCast USB Cable USB 3.0 2m USB-C to USB-A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Купить продукт")</f>
        <v/>
      </c>
      <c r="I234" t="inlineStr">
        <is>
          <t>2-1205-935</t>
        </is>
      </c>
    </row>
    <row r="235" ht="30" customHeight="1">
      <c r="A235" s="4" t="inlineStr">
        <is>
          <t>Блоки питания</t>
        </is>
      </c>
      <c r="B235" s="4" t="inlineStr">
        <is>
          <t>Источник бесперебойного питания APC Back-UPS BX950MI-GR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Купить продукт")</f>
        <v/>
      </c>
      <c r="I235" t="inlineStr">
        <is>
          <t>2-1163-942</t>
        </is>
      </c>
    </row>
    <row r="236" ht="30" customHeight="1">
      <c r="A236" s="4" t="inlineStr">
        <is>
          <t>Аксессуары</t>
        </is>
      </c>
      <c r="B236" s="4" t="inlineStr">
        <is>
          <t xml:space="preserve">Сетевой фильтр APC Strip PZ42IZ-GR 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Купить продукт")</f>
        <v/>
      </c>
      <c r="I236" t="inlineStr">
        <is>
          <t>2-1171-901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BIZ 2300 Duo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Купить продукт")</f>
        <v/>
      </c>
      <c r="I237" t="inlineStr">
        <is>
          <t>2-1182-912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10 Stereo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Купить продукт")</f>
        <v/>
      </c>
      <c r="I238" t="inlineStr">
        <is>
          <t>2-1183-913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EVOLVE 20 MS Stereo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Купить продукт")</f>
        <v/>
      </c>
      <c r="I239" t="inlineStr">
        <is>
          <t>2-1185-915</t>
        </is>
      </c>
    </row>
    <row r="240" ht="30" customHeight="1">
      <c r="A240" s="4" t="inlineStr">
        <is>
          <t>Аксессуары</t>
        </is>
      </c>
      <c r="B240" s="4" t="inlineStr">
        <is>
          <t xml:space="preserve">Настольное крепление Jabra PanaCast Table Stand 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Купить продукт")</f>
        <v/>
      </c>
      <c r="I240" t="inlineStr">
        <is>
          <t>2-1203-933</t>
        </is>
      </c>
    </row>
    <row r="241" ht="30" customHeight="1">
      <c r="A241" s="4" t="inlineStr">
        <is>
          <t>Аксессуары</t>
        </is>
      </c>
      <c r="B241" s="4" t="inlineStr">
        <is>
          <t>USB кабель Jabra PanaCast USB Cable USB 2.0 5m USB-C to USB-A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Купить продукт")</f>
        <v/>
      </c>
      <c r="I241" t="inlineStr">
        <is>
          <t>2-1204-934</t>
        </is>
      </c>
    </row>
    <row r="242" ht="30" customHeight="1">
      <c r="A242" s="4" t="inlineStr">
        <is>
          <t>Комплектующие</t>
        </is>
      </c>
      <c r="B242" s="4" t="inlineStr">
        <is>
          <t xml:space="preserve">Настенное крепление Jabra PanaCast Wall Mount 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Купить продукт")</f>
        <v/>
      </c>
      <c r="I242" t="inlineStr">
        <is>
          <t>2-1206-936</t>
        </is>
      </c>
    </row>
    <row r="243" ht="30" customHeight="1">
      <c r="A243" s="4" t="inlineStr">
        <is>
          <t>Блоки питания</t>
        </is>
      </c>
      <c r="B243" s="4" t="inlineStr">
        <is>
          <t>Блок питания Grandstream POWER SUPPLY 5V-0.6A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Купить продукт")</f>
        <v/>
      </c>
      <c r="I243" t="inlineStr">
        <is>
          <t>2-911-801</t>
        </is>
      </c>
    </row>
    <row r="244" ht="30" customHeight="1">
      <c r="A244" s="4" t="inlineStr">
        <is>
          <t>Аксессуары</t>
        </is>
      </c>
      <c r="B244" s="4" t="inlineStr">
        <is>
          <t xml:space="preserve">Крепление для экрана Jabra PanaCast 50 Screen Mount VESA 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Купить продукт")</f>
        <v/>
      </c>
      <c r="I244" t="inlineStr">
        <is>
          <t>2-1200-930</t>
        </is>
      </c>
    </row>
    <row r="245">
      <c r="A245" s="4" t="inlineStr">
        <is>
          <t>Аксессуары</t>
        </is>
      </c>
      <c r="B245" s="4" t="inlineStr">
        <is>
          <t>Крепление в стойку Ubiquiti UACC-Rack-Panel-Brush-1U  (щеточная панель 1U для кабельного менеджмента)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Купить продукт")</f>
        <v/>
      </c>
      <c r="I245" t="inlineStr">
        <is>
          <t>2-1391-1091</t>
        </is>
      </c>
    </row>
    <row r="246" ht="30" customHeight="1">
      <c r="A246" s="4" t="inlineStr">
        <is>
          <t>Аксессуары</t>
        </is>
      </c>
      <c r="B246" s="4" t="inlineStr">
        <is>
          <t>Шнур переходник Jabra GN 1200 CC (88011-99) для гарнитур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Купить продукт")</f>
        <v/>
      </c>
      <c r="I246" t="inlineStr">
        <is>
          <t>2-1235-946</t>
        </is>
      </c>
    </row>
    <row r="247" ht="30" customHeight="1">
      <c r="A247" s="4" t="inlineStr">
        <is>
          <t>Комплектующие</t>
        </is>
      </c>
      <c r="B247" s="4" t="inlineStr">
        <is>
          <t>Настенное крепление Grandstream GRP_WM_A для телефонов серии GRP260x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Купить продукт")</f>
        <v/>
      </c>
      <c r="I247" t="inlineStr">
        <is>
          <t>2-1237-948</t>
        </is>
      </c>
    </row>
    <row r="248" ht="30" customHeight="1">
      <c r="A248" s="4" t="inlineStr">
        <is>
          <t>Комплектующие</t>
        </is>
      </c>
      <c r="B248" s="4" t="inlineStr">
        <is>
          <t>Настенное крепление Grandstream GRP_WM_S для телефонов серий GRP2612 и GRP2613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Купить продукт")</f>
        <v/>
      </c>
      <c r="I248" t="inlineStr">
        <is>
          <t>2-1238-949</t>
        </is>
      </c>
    </row>
    <row r="249" ht="30" customHeight="1">
      <c r="A249" s="4" t="inlineStr">
        <is>
          <t>Аксессуары</t>
        </is>
      </c>
      <c r="B249" s="4" t="inlineStr">
        <is>
          <t>Гарнитура Cisco CS-MIC-TABLE-J= — (настольный микрофон для конференций Cisco)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Купить продукт")</f>
        <v/>
      </c>
      <c r="I249" t="inlineStr">
        <is>
          <t>2-1258-969</t>
        </is>
      </c>
    </row>
    <row r="250" ht="30" customHeight="1">
      <c r="A250" s="4" t="inlineStr">
        <is>
          <t>Комплектующие</t>
        </is>
      </c>
      <c r="B250" s="4" t="inlineStr">
        <is>
          <t>Кабель Cisco CAB-USBC-4M-GR=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Купить продукт")</f>
        <v/>
      </c>
      <c r="I250" t="inlineStr">
        <is>
          <t>2-1261-972</t>
        </is>
      </c>
    </row>
    <row r="251" ht="30" customHeight="1">
      <c r="A251" s="4" t="inlineStr">
        <is>
          <t>Блоки питания</t>
        </is>
      </c>
      <c r="B251" s="4" t="inlineStr">
        <is>
          <t>ИБП APC E3SUPS40KHB (для внутренних батарей)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Купить продукт")</f>
        <v/>
      </c>
      <c r="I251" t="inlineStr">
        <is>
          <t>2-1262-973</t>
        </is>
      </c>
    </row>
    <row r="252" ht="30" customHeight="1">
      <c r="A252" s="4" t="inlineStr">
        <is>
          <t>Аксессуары</t>
        </is>
      </c>
      <c r="B252" s="4" t="inlineStr">
        <is>
          <t>Настенное крепление Jabra PanaCast 50 Wall Mount Black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Купить продукт")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7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Коммутатор H3C L2 S1850-28P 28-Port 24GE+4SFP Switch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Купить продукт")</f>
        <v/>
      </c>
      <c r="I40" t="inlineStr">
        <is>
          <t>4-196-198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H3C L2 S5130S-28S-LI 24G 4*1G/10G  SFP+ Switch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Купить продукт")</f>
        <v/>
      </c>
      <c r="I41" t="inlineStr">
        <is>
          <t>4-201-203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S1850V2-28X 24G 4x1G/10G BASE-X SFP Plus Ports Switch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Купить продукт")</f>
        <v/>
      </c>
      <c r="I42" t="inlineStr">
        <is>
          <t>4-199-201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S5120V2-28P-PWR-LI 24G+4SFP+PoE 185W Switch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Купить продукт")</f>
        <v/>
      </c>
      <c r="I43" t="inlineStr">
        <is>
          <t>4-205-207</t>
        </is>
      </c>
    </row>
    <row r="44" ht="30" customHeight="1">
      <c r="A44" s="4" t="inlineStr">
        <is>
          <t>Коммутаторы</t>
        </is>
      </c>
      <c r="B44" s="4" t="inlineStr">
        <is>
          <t>Управляемый коммутатор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Купить продукт")</f>
        <v/>
      </c>
      <c r="I44" t="inlineStr">
        <is>
          <t>4-187-189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PoE коммутатор H3C L2 S5024PV3-EI-PWR 24G+PoE+4SFP Switch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Купить продукт")</f>
        <v/>
      </c>
      <c r="I45" t="inlineStr">
        <is>
          <t>4-204-206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коммутатор H3C L2 S5024PV3-EI 24G+4SFP Switch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Купить продукт")</f>
        <v/>
      </c>
      <c r="I46" t="inlineStr">
        <is>
          <t>4-216-218</t>
        </is>
      </c>
    </row>
    <row r="47" ht="30" customHeight="1">
      <c r="A47" s="4" t="inlineStr">
        <is>
          <t>Сетевое оборудование</t>
        </is>
      </c>
      <c r="B47" s="4" t="inlineStr">
        <is>
          <t>Патч-кабель Ubiquiti U-Cable-Patch-3M-RJ45-White</t>
        </is>
      </c>
      <c r="C47" s="5" t="inlineStr"/>
      <c r="D47" s="5" t="n">
        <v>60879</v>
      </c>
      <c r="E47" s="5" t="n">
        <v>54356</v>
      </c>
      <c r="F47" s="5" t="n">
        <v>50165</v>
      </c>
      <c r="G47" s="5" t="inlineStr">
        <is>
          <t>UniFi UBIQUITI</t>
        </is>
      </c>
      <c r="H47" s="5">
        <f>HYPERLINK("https://itrix.uz/product/1402", "🔗 Купить продукт")</f>
        <v/>
      </c>
      <c r="I47" t="inlineStr">
        <is>
          <t>4-1402-1102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уровня 2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Купить продукт")</f>
        <v/>
      </c>
      <c r="I48" t="inlineStr">
        <is>
          <t>4-420-404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Купить продукт")</f>
        <v/>
      </c>
      <c r="I49" t="inlineStr">
        <is>
          <t>4-183-185</t>
        </is>
      </c>
    </row>
    <row r="50" ht="30" customHeight="1">
      <c r="A50" s="4" t="inlineStr">
        <is>
          <t>Коммутаторы</t>
        </is>
      </c>
      <c r="B50" s="4" t="inlineStr">
        <is>
          <t>Коммутатор  FortiNet FortiSwitch - 424E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Купить продукт")</f>
        <v/>
      </c>
      <c r="I50" t="inlineStr">
        <is>
          <t>4-609-563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Dell EMC Networking S5248F-ON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Купить продукт")</f>
        <v/>
      </c>
      <c r="I51" t="inlineStr">
        <is>
          <t>4-570-531</t>
        </is>
      </c>
    </row>
    <row r="52" ht="30" customHeight="1">
      <c r="A52" s="4" t="inlineStr">
        <is>
          <t>Коммутаторы</t>
        </is>
      </c>
      <c r="B52" s="4" t="inlineStr">
        <is>
          <t>Управляемый коммутатор 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Купить продукт")</f>
        <v/>
      </c>
      <c r="I52" t="inlineStr">
        <is>
          <t>4-966-855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Купить продукт")</f>
        <v/>
      </c>
      <c r="I53" t="inlineStr">
        <is>
          <t>4-191-193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Купить продукт")</f>
        <v/>
      </c>
      <c r="I54" t="inlineStr">
        <is>
          <t>4-190-192</t>
        </is>
      </c>
    </row>
    <row r="55" ht="30" customHeight="1">
      <c r="A55" s="4" t="inlineStr">
        <is>
          <t>Коммутаторы</t>
        </is>
      </c>
      <c r="B55" s="4" t="inlineStr">
        <is>
          <t xml:space="preserve">Управляемый коммутатор Grandstream GWN7801P 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Купить продукт")</f>
        <v/>
      </c>
      <c r="I55" t="inlineStr">
        <is>
          <t>4-967-856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уровня 2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Купить продукт")</f>
        <v/>
      </c>
      <c r="I56" t="inlineStr">
        <is>
          <t>4-426-410</t>
        </is>
      </c>
    </row>
    <row r="57" ht="30" customHeight="1">
      <c r="A57" s="4" t="inlineStr">
        <is>
          <t>Сетевые хранилища NAS и DSS</t>
        </is>
      </c>
      <c r="B57" s="4" t="inlineStr">
        <is>
          <t>Сетевое хранилище NAS Synology DS920+</t>
        </is>
      </c>
      <c r="C57" s="5" t="inlineStr"/>
      <c r="D57" s="5" t="n">
        <v>10596880</v>
      </c>
      <c r="E57" s="5" t="n">
        <v>9461500</v>
      </c>
      <c r="F57" s="5" t="inlineStr"/>
      <c r="G57" s="5" t="inlineStr">
        <is>
          <t>Synology</t>
        </is>
      </c>
      <c r="H57" s="5">
        <f>HYPERLINK("https://itrix.uz/product/276", "🔗 Купить продукт")</f>
        <v/>
      </c>
      <c r="I57" t="inlineStr">
        <is>
          <t>4-276-278</t>
        </is>
      </c>
    </row>
    <row r="58" ht="30" customHeight="1">
      <c r="A58" s="4" t="inlineStr">
        <is>
          <t>Коммутаторы</t>
        </is>
      </c>
      <c r="B58" s="4" t="inlineStr">
        <is>
          <t xml:space="preserve"> Коммутатор H3C L2 S1850-52P 52-Port 48GE+4SFP Switch</t>
        </is>
      </c>
      <c r="C58" s="5" t="inlineStr"/>
      <c r="D58" s="5" t="n">
        <v>5348224</v>
      </c>
      <c r="E58" s="5" t="n">
        <v>4775200</v>
      </c>
      <c r="F58" s="5" t="inlineStr"/>
      <c r="G58" s="5" t="inlineStr">
        <is>
          <t>H3C</t>
        </is>
      </c>
      <c r="H58" s="5">
        <f>HYPERLINK("https://itrix.uz/product/197", "🔗 Купить продукт")</f>
        <v/>
      </c>
      <c r="I58" t="inlineStr">
        <is>
          <t>4-197-199</t>
        </is>
      </c>
    </row>
    <row r="59" ht="30" customHeight="1">
      <c r="A59" s="4" t="inlineStr">
        <is>
          <t>Сетевое оборудование</t>
        </is>
      </c>
      <c r="B59" s="4" t="inlineStr">
        <is>
          <t>Грозозащита Ubiquiti ETH-SP-G2</t>
        </is>
      </c>
      <c r="C59" s="5" t="inlineStr"/>
      <c r="D59" s="5" t="n">
        <v>238110</v>
      </c>
      <c r="E59" s="5" t="n">
        <v>212598</v>
      </c>
      <c r="F59" s="5" t="n">
        <v>196215</v>
      </c>
      <c r="G59" s="5" t="inlineStr">
        <is>
          <t>UniFi UBIQUITI</t>
        </is>
      </c>
      <c r="H59" s="5">
        <f>HYPERLINK("https://itrix.uz/product/1346", "🔗 Купить продукт")</f>
        <v/>
      </c>
      <c r="I59" t="inlineStr">
        <is>
          <t>4-1346-1046</t>
        </is>
      </c>
    </row>
    <row r="60" ht="30" customHeight="1">
      <c r="A60" s="4" t="inlineStr">
        <is>
          <t>Патч-корды медные</t>
        </is>
      </c>
      <c r="B60" s="4" t="inlineStr">
        <is>
          <t>Патч-корд Cat 6, FTP, RJ45, 26AWG, 7/0.16 Cu, 2.00 m, LSZH, Grey</t>
        </is>
      </c>
      <c r="C60" s="5" t="inlineStr"/>
      <c r="D60" s="5" t="n">
        <v>142240</v>
      </c>
      <c r="E60" s="5" t="n">
        <v>127000</v>
      </c>
      <c r="F60" s="5" t="inlineStr"/>
      <c r="G60" s="5" t="inlineStr">
        <is>
          <t>Intel</t>
        </is>
      </c>
      <c r="H60" s="5">
        <f>HYPERLINK("https://itrix.uz/product/261", "🔗 Купить продукт")</f>
        <v/>
      </c>
      <c r="I60" t="inlineStr">
        <is>
          <t>4-261-262</t>
        </is>
      </c>
    </row>
    <row r="61" ht="30" customHeight="1">
      <c r="A61" s="4" t="inlineStr">
        <is>
          <t>Коммутаторы</t>
        </is>
      </c>
      <c r="B61" s="4" t="inlineStr">
        <is>
          <t>Коммутатор H3C L2 S5120V2-20P-LI 16G+4SFP Switch</t>
        </is>
      </c>
      <c r="C61" s="5" t="inlineStr"/>
      <c r="D61" s="5" t="n">
        <v>2802128</v>
      </c>
      <c r="E61" s="5" t="n">
        <v>2501900</v>
      </c>
      <c r="F61" s="5" t="inlineStr"/>
      <c r="G61" s="5" t="inlineStr">
        <is>
          <t>H3C</t>
        </is>
      </c>
      <c r="H61" s="5">
        <f>HYPERLINK("https://itrix.uz/product/200", "🔗 Купить продукт")</f>
        <v/>
      </c>
      <c r="I61" t="inlineStr">
        <is>
          <t>4-200-202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S1850-28P-PWR 28-Port  24GE+4SFP+PoE AC Switch</t>
        </is>
      </c>
      <c r="C62" s="5" t="inlineStr"/>
      <c r="D62" s="5" t="n">
        <v>5902960</v>
      </c>
      <c r="E62" s="5" t="n">
        <v>5270500</v>
      </c>
      <c r="F62" s="5" t="inlineStr"/>
      <c r="G62" s="5" t="inlineStr">
        <is>
          <t>H3C</t>
        </is>
      </c>
      <c r="H62" s="5">
        <f>HYPERLINK("https://itrix.uz/product/206", "🔗 Купить продукт")</f>
        <v/>
      </c>
      <c r="I62" t="inlineStr">
        <is>
          <t>4-206-208</t>
        </is>
      </c>
    </row>
    <row r="63" ht="30" customHeight="1">
      <c r="A63" s="4" t="inlineStr">
        <is>
          <t>Коммутаторы</t>
        </is>
      </c>
      <c r="B63" s="4" t="inlineStr">
        <is>
          <t>Управляемый коммутатор Zyxel GS1350-26HP 24G 2SFP PoE Switch</t>
        </is>
      </c>
      <c r="C63" s="5" t="inlineStr"/>
      <c r="D63" s="5" t="n">
        <v>11165840</v>
      </c>
      <c r="E63" s="5" t="n">
        <v>9969500</v>
      </c>
      <c r="F63" s="5" t="inlineStr"/>
      <c r="G63" s="5" t="inlineStr">
        <is>
          <t>Zyxel</t>
        </is>
      </c>
      <c r="H63" s="5">
        <f>HYPERLINK("https://itrix.uz/product/224", "🔗 Купить продукт")</f>
        <v/>
      </c>
      <c r="I63" t="inlineStr">
        <is>
          <t>4-224-226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уровня 2 SNR-S2985G-48T</t>
        </is>
      </c>
      <c r="C64" s="5" t="inlineStr"/>
      <c r="D64" s="5" t="n">
        <v>6500937</v>
      </c>
      <c r="E64" s="5" t="n">
        <v>5804408</v>
      </c>
      <c r="F64" s="5" t="inlineStr"/>
      <c r="G64" s="5" t="inlineStr">
        <is>
          <t>SNR</t>
        </is>
      </c>
      <c r="H64" s="5">
        <f>HYPERLINK("https://itrix.uz/product/430", "🔗 Купить продукт")</f>
        <v/>
      </c>
      <c r="I64" t="inlineStr">
        <is>
          <t>4-430-414</t>
        </is>
      </c>
    </row>
    <row r="65" ht="30" customHeight="1">
      <c r="A65" s="4" t="inlineStr">
        <is>
          <t>Коммутаторы</t>
        </is>
      </c>
      <c r="B65" s="4" t="inlineStr">
        <is>
          <t xml:space="preserve"> Управляемый коммутатор Grandstream GWN7802 </t>
        </is>
      </c>
      <c r="C65" s="5" t="inlineStr"/>
      <c r="D65" s="5" t="n">
        <v>3072384</v>
      </c>
      <c r="E65" s="5" t="n">
        <v>2743200</v>
      </c>
      <c r="F65" s="5" t="inlineStr"/>
      <c r="G65" s="5" t="inlineStr">
        <is>
          <t>Grandstream</t>
        </is>
      </c>
      <c r="H65" s="5">
        <f>HYPERLINK("https://itrix.uz/product/968", "🔗 Купить продукт")</f>
        <v/>
      </c>
      <c r="I65" t="inlineStr">
        <is>
          <t>4-968-857</t>
        </is>
      </c>
    </row>
    <row r="66" ht="30" customHeight="1">
      <c r="A66" s="4" t="inlineStr">
        <is>
          <t>Сетевые хранилища NAS и DSS</t>
        </is>
      </c>
      <c r="B66" s="4" t="inlineStr">
        <is>
          <t>Сетевое хранилище NAS Synology DS1821+</t>
        </is>
      </c>
      <c r="C66" s="5" t="inlineStr"/>
      <c r="D66" s="5" t="n">
        <v>19600672</v>
      </c>
      <c r="E66" s="5" t="n">
        <v>17500600</v>
      </c>
      <c r="F66" s="5" t="inlineStr"/>
      <c r="G66" s="5" t="inlineStr">
        <is>
          <t>Synology</t>
        </is>
      </c>
      <c r="H66" s="5">
        <f>HYPERLINK("https://itrix.uz/product/273", "🔗 Купить продукт")</f>
        <v/>
      </c>
      <c r="I66" t="inlineStr">
        <is>
          <t>4-273-275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 xml:space="preserve">Сетевое хранилище NAS Synology RackStation RS2423+ </t>
        </is>
      </c>
      <c r="C67" s="5" t="inlineStr"/>
      <c r="D67" s="5" t="n">
        <v>41406064</v>
      </c>
      <c r="E67" s="5" t="n">
        <v>36969700</v>
      </c>
      <c r="F67" s="5" t="inlineStr"/>
      <c r="G67" s="5" t="inlineStr">
        <is>
          <t>Synology</t>
        </is>
      </c>
      <c r="H67" s="5">
        <f>HYPERLINK("https://itrix.uz/product/279", "🔗 Купить продукт")</f>
        <v/>
      </c>
      <c r="I67" t="inlineStr">
        <is>
          <t>4-279-281</t>
        </is>
      </c>
    </row>
    <row r="68" ht="30" customHeight="1">
      <c r="A68" s="4" t="inlineStr">
        <is>
          <t>Коммутаторы</t>
        </is>
      </c>
      <c r="B68" s="4" t="inlineStr">
        <is>
          <t>Управляемый POE коммутатор уровня 2 SNR-S2985G-8T-POE</t>
        </is>
      </c>
      <c r="C68" s="5" t="inlineStr"/>
      <c r="D68" s="5" t="n">
        <v>3570224</v>
      </c>
      <c r="E68" s="5" t="n">
        <v>3187700</v>
      </c>
      <c r="F68" s="5" t="inlineStr"/>
      <c r="G68" s="5" t="inlineStr">
        <is>
          <t>SNR</t>
        </is>
      </c>
      <c r="H68" s="5">
        <f>HYPERLINK("https://itrix.uz/product/472", "🔗 Купить продукт")</f>
        <v/>
      </c>
      <c r="I68" t="inlineStr">
        <is>
          <t>4-472-456</t>
        </is>
      </c>
    </row>
    <row r="69" ht="30" customHeight="1">
      <c r="A69" s="4" t="inlineStr">
        <is>
          <t>Сетевое оборудование</t>
        </is>
      </c>
      <c r="B69" s="4" t="inlineStr">
        <is>
          <t>Комплект направляющих для для стоечных устройств не более 2U</t>
        </is>
      </c>
      <c r="C69" s="5" t="inlineStr"/>
      <c r="D69" s="5" t="n">
        <v>711200</v>
      </c>
      <c r="E69" s="5" t="n">
        <v>635000</v>
      </c>
      <c r="F69" s="5" t="inlineStr"/>
      <c r="G69" s="5" t="inlineStr"/>
      <c r="H69" s="5">
        <f>HYPERLINK("https://itrix.uz/product/282", "🔗 Купить продукт")</f>
        <v/>
      </c>
      <c r="I69" t="inlineStr">
        <is>
          <t>4-282-284</t>
        </is>
      </c>
    </row>
    <row r="70" ht="30" customHeight="1">
      <c r="A70" s="4" t="inlineStr">
        <is>
          <t>Коммутаторы</t>
        </is>
      </c>
      <c r="B70" s="4" t="inlineStr">
        <is>
          <t xml:space="preserve">Управляемый коммутатор Grandstream GWN7802P </t>
        </is>
      </c>
      <c r="C70" s="5" t="inlineStr"/>
      <c r="D70" s="5" t="n">
        <v>4762195</v>
      </c>
      <c r="E70" s="5" t="n">
        <v>4251960</v>
      </c>
      <c r="F70" s="5" t="inlineStr"/>
      <c r="G70" s="5" t="inlineStr">
        <is>
          <t>Grandstream</t>
        </is>
      </c>
      <c r="H70" s="5">
        <f>HYPERLINK("https://itrix.uz/product/969", "🔗 Купить продукт")</f>
        <v/>
      </c>
      <c r="I70" t="inlineStr">
        <is>
          <t>4-969-858</t>
        </is>
      </c>
    </row>
    <row r="71" ht="30" customHeight="1">
      <c r="A71" s="4" t="inlineStr">
        <is>
          <t>Коммутаторы</t>
        </is>
      </c>
      <c r="B71" s="4" t="inlineStr">
        <is>
          <t>Управляемый коммутатор H3C L3 S5560S-52F-EI 48G SFP / 2*GE Combo Ports / 4x1G/10G SFP+ Switch</t>
        </is>
      </c>
      <c r="C71" s="5" t="inlineStr"/>
      <c r="D71" s="5" t="n">
        <v>11948160</v>
      </c>
      <c r="E71" s="5" t="n">
        <v>10668000</v>
      </c>
      <c r="F71" s="5" t="inlineStr"/>
      <c r="G71" s="5" t="inlineStr">
        <is>
          <t>H3C</t>
        </is>
      </c>
      <c r="H71" s="5">
        <f>HYPERLINK("https://itrix.uz/product/207", "🔗 Купить продукт")</f>
        <v/>
      </c>
      <c r="I71" t="inlineStr">
        <is>
          <t>4-207-209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Grandstream GWN7803</t>
        </is>
      </c>
      <c r="C72" s="5" t="inlineStr"/>
      <c r="D72" s="5" t="n">
        <v>3618586</v>
      </c>
      <c r="E72" s="5" t="n">
        <v>3230880</v>
      </c>
      <c r="F72" s="5" t="inlineStr"/>
      <c r="G72" s="5" t="inlineStr">
        <is>
          <t>Grandstream</t>
        </is>
      </c>
      <c r="H72" s="5">
        <f>HYPERLINK("https://itrix.uz/product/970", "🔗 Купить продукт")</f>
        <v/>
      </c>
      <c r="I72" t="inlineStr">
        <is>
          <t>4-970-859</t>
        </is>
      </c>
    </row>
    <row r="73" ht="30" customHeight="1">
      <c r="A73" s="4" t="inlineStr">
        <is>
          <t>Коммутаторы</t>
        </is>
      </c>
      <c r="B73" s="4" t="inlineStr">
        <is>
          <t>Коммутатор H3C L2 S1850V2-10P-EI 8 GE, 2 SFP switch</t>
        </is>
      </c>
      <c r="C73" s="5" t="inlineStr"/>
      <c r="D73" s="5" t="n">
        <v>2346960</v>
      </c>
      <c r="E73" s="5" t="n">
        <v>2095500</v>
      </c>
      <c r="F73" s="5" t="inlineStr"/>
      <c r="G73" s="5" t="inlineStr">
        <is>
          <t>H3C</t>
        </is>
      </c>
      <c r="H73" s="5">
        <f>HYPERLINK("https://itrix.uz/product/198", "🔗 Купить продукт")</f>
        <v/>
      </c>
      <c r="I73" t="inlineStr">
        <is>
          <t>4-198-200</t>
        </is>
      </c>
    </row>
    <row r="74" ht="30" customHeight="1">
      <c r="A74" s="4" t="inlineStr">
        <is>
          <t>Коммутаторы</t>
        </is>
      </c>
      <c r="B74" s="4" t="inlineStr">
        <is>
          <t>Управляемый коммутатор уровня 3 SNR-S3850G-24TX</t>
        </is>
      </c>
      <c r="C74" s="5" t="inlineStr"/>
      <c r="D74" s="5" t="n">
        <v>14792960</v>
      </c>
      <c r="E74" s="5" t="n">
        <v>13208000</v>
      </c>
      <c r="F74" s="5" t="inlineStr"/>
      <c r="G74" s="5" t="inlineStr">
        <is>
          <t>SNR</t>
        </is>
      </c>
      <c r="H74" s="5">
        <f>HYPERLINK("https://itrix.uz/product/453", "🔗 Купить продукт")</f>
        <v/>
      </c>
      <c r="I74" t="inlineStr">
        <is>
          <t>4-453-437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UniFi Switch Pro 48 PoE USW-Pro-48-POE</t>
        </is>
      </c>
      <c r="C75" s="5" t="inlineStr"/>
      <c r="D75" s="5" t="n">
        <v>19151763</v>
      </c>
      <c r="E75" s="5" t="n">
        <v>17099788</v>
      </c>
      <c r="F75" s="5" t="n">
        <v>15784449</v>
      </c>
      <c r="G75" s="5" t="inlineStr">
        <is>
          <t>UniFi UBIQUITI</t>
        </is>
      </c>
      <c r="H75" s="5">
        <f>HYPERLINK("https://itrix.uz/product/195", "🔗 Купить продукт")</f>
        <v/>
      </c>
      <c r="I75" t="inlineStr">
        <is>
          <t>4-195-197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POE коммутатор уровня 2 SNR-S2982G-24T-POE</t>
        </is>
      </c>
      <c r="C76" s="5" t="inlineStr"/>
      <c r="D76" s="5" t="n">
        <v>7226219</v>
      </c>
      <c r="E76" s="5" t="n">
        <v>6451981</v>
      </c>
      <c r="F76" s="5" t="n">
        <v>5760720</v>
      </c>
      <c r="G76" s="5" t="inlineStr">
        <is>
          <t>SNR</t>
        </is>
      </c>
      <c r="H76" s="5">
        <f>HYPERLINK("https://itrix.uz/product/473", "🔗 Купить продукт")</f>
        <v/>
      </c>
      <c r="I76" t="inlineStr">
        <is>
          <t>4-473-457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коммутатор уровня 3 SNR-S4350X-24FC</t>
        </is>
      </c>
      <c r="C77" s="5" t="inlineStr"/>
      <c r="D77" s="5" t="n">
        <v>76525120</v>
      </c>
      <c r="E77" s="5" t="n">
        <v>68326000</v>
      </c>
      <c r="F77" s="5" t="inlineStr"/>
      <c r="G77" s="5" t="inlineStr">
        <is>
          <t>SNR</t>
        </is>
      </c>
      <c r="H77" s="5">
        <f>HYPERLINK("https://itrix.uz/product/456", "🔗 Купить продукт")</f>
        <v/>
      </c>
      <c r="I77" t="inlineStr">
        <is>
          <t>4-456-440</t>
        </is>
      </c>
    </row>
    <row r="78" ht="30" customHeight="1">
      <c r="A78" s="4" t="inlineStr">
        <is>
          <t>Патч-корды медные</t>
        </is>
      </c>
      <c r="B78" s="4" t="inlineStr">
        <is>
          <t>Патч-корд Cat 5e, FTP, RJ45, 26AWG, 7/0.16 Cu, 5.00 m, LSZH, Grey</t>
        </is>
      </c>
      <c r="C78" s="5" t="inlineStr"/>
      <c r="D78" s="5" t="n">
        <v>142240</v>
      </c>
      <c r="E78" s="5" t="n">
        <v>127000</v>
      </c>
      <c r="F78" s="5" t="inlineStr"/>
      <c r="G78" s="5" t="inlineStr">
        <is>
          <t>Intel</t>
        </is>
      </c>
      <c r="H78" s="5">
        <f>HYPERLINK("https://itrix.uz/product/259", "🔗 Купить продукт")</f>
        <v/>
      </c>
      <c r="I78" t="inlineStr">
        <is>
          <t>4-259-260</t>
        </is>
      </c>
    </row>
    <row r="79" ht="30" customHeight="1">
      <c r="A79" s="4" t="inlineStr">
        <is>
          <t>Коммутаторы</t>
        </is>
      </c>
      <c r="B79" s="4" t="inlineStr">
        <is>
          <t>Управляемый коммутатор уровня 3 SNR-S3850G-24FX</t>
        </is>
      </c>
      <c r="C79" s="5" t="inlineStr"/>
      <c r="D79" s="5" t="n">
        <v>12446000</v>
      </c>
      <c r="E79" s="5" t="n">
        <v>11112500</v>
      </c>
      <c r="F79" s="5" t="inlineStr"/>
      <c r="G79" s="5" t="inlineStr">
        <is>
          <t>SNR</t>
        </is>
      </c>
      <c r="H79" s="5">
        <f>HYPERLINK("https://itrix.uz/product/460", "🔗 Купить продукт")</f>
        <v/>
      </c>
      <c r="I79" t="inlineStr">
        <is>
          <t>4-460-444</t>
        </is>
      </c>
    </row>
    <row r="80" ht="30" customHeight="1">
      <c r="A80" s="4" t="inlineStr">
        <is>
          <t>Патч-корды медные</t>
        </is>
      </c>
      <c r="B80" s="4" t="inlineStr">
        <is>
          <t>Патч-корд Cat 6, FTP, RJ45, 26AWG, 7/0.16 Cu, 3.00 m, LSZH, Grey</t>
        </is>
      </c>
      <c r="C80" s="5" t="inlineStr"/>
      <c r="D80" s="5" t="n">
        <v>142240</v>
      </c>
      <c r="E80" s="5" t="n">
        <v>127000</v>
      </c>
      <c r="F80" s="5" t="inlineStr"/>
      <c r="G80" s="5" t="inlineStr">
        <is>
          <t>Intel</t>
        </is>
      </c>
      <c r="H80" s="5">
        <f>HYPERLINK("https://itrix.uz/product/262", "🔗 Купить продукт")</f>
        <v/>
      </c>
      <c r="I80" t="inlineStr">
        <is>
          <t>4-262-263</t>
        </is>
      </c>
    </row>
    <row r="81" ht="30" customHeight="1">
      <c r="A81" s="4" t="inlineStr">
        <is>
          <t>Коммутаторы</t>
        </is>
      </c>
      <c r="B81" s="4" t="inlineStr">
        <is>
          <t>Управляемый коммутатор уровня 2 SNR-S2990X-24FQ-2AC</t>
        </is>
      </c>
      <c r="C81" s="5" t="inlineStr"/>
      <c r="D81" s="5" t="n">
        <v>46825408</v>
      </c>
      <c r="E81" s="5" t="n">
        <v>41808400</v>
      </c>
      <c r="F81" s="5" t="inlineStr"/>
      <c r="G81" s="5" t="inlineStr">
        <is>
          <t>SNR</t>
        </is>
      </c>
      <c r="H81" s="5">
        <f>HYPERLINK("https://itrix.uz/product/464", "🔗 Купить продукт")</f>
        <v/>
      </c>
      <c r="I81" t="inlineStr">
        <is>
          <t>4-464-448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3 SNR-S7550Y-48C</t>
        </is>
      </c>
      <c r="C82" s="5" t="inlineStr"/>
      <c r="D82" s="5" t="n">
        <v>208523840</v>
      </c>
      <c r="E82" s="5" t="n">
        <v>186182000</v>
      </c>
      <c r="F82" s="5" t="inlineStr"/>
      <c r="G82" s="5" t="inlineStr">
        <is>
          <t>SNR</t>
        </is>
      </c>
      <c r="H82" s="5">
        <f>HYPERLINK("https://itrix.uz/product/468", "🔗 Купить продукт")</f>
        <v/>
      </c>
      <c r="I82" t="inlineStr">
        <is>
          <t>4-468-452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H3C S5560S-52S-SI 48G 4x1G/10G SFP+ Switch</t>
        </is>
      </c>
      <c r="C83" s="5" t="inlineStr"/>
      <c r="D83" s="5" t="n">
        <v>8733536</v>
      </c>
      <c r="E83" s="5" t="n">
        <v>7797800</v>
      </c>
      <c r="F83" s="5" t="inlineStr"/>
      <c r="G83" s="5" t="inlineStr">
        <is>
          <t>H3C</t>
        </is>
      </c>
      <c r="H83" s="5">
        <f>HYPERLINK("https://itrix.uz/product/214", "🔗 Купить продукт")</f>
        <v/>
      </c>
      <c r="I83" t="inlineStr">
        <is>
          <t>4-214-216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HPE Aruba 2930F JL256A 48G PoE+ 4SFP+ Switch</t>
        </is>
      </c>
      <c r="C84" s="5" t="inlineStr"/>
      <c r="D84" s="5" t="n">
        <v>38319456</v>
      </c>
      <c r="E84" s="5" t="n">
        <v>34213800</v>
      </c>
      <c r="F84" s="5" t="inlineStr"/>
      <c r="G84" s="5" t="inlineStr">
        <is>
          <t>HPE</t>
        </is>
      </c>
      <c r="H84" s="5">
        <f>HYPERLINK("https://itrix.uz/product/161", "🔗 Купить продукт")</f>
        <v/>
      </c>
      <c r="I84" t="inlineStr">
        <is>
          <t>4-161-165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POE коммутатор уровня 2 SNR-S2200G-8T-POE</t>
        </is>
      </c>
      <c r="C85" s="5" t="inlineStr"/>
      <c r="D85" s="5" t="n">
        <v>2628026</v>
      </c>
      <c r="E85" s="5" t="n">
        <v>2346452</v>
      </c>
      <c r="F85" s="5" t="inlineStr"/>
      <c r="G85" s="5" t="inlineStr">
        <is>
          <t>SNR</t>
        </is>
      </c>
      <c r="H85" s="5">
        <f>HYPERLINK("https://itrix.uz/product/471", "🔗 Купить продукт")</f>
        <v/>
      </c>
      <c r="I85" t="inlineStr">
        <is>
          <t>4-471-455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2+ SNR-S5210G-24TX-POE</t>
        </is>
      </c>
      <c r="C86" s="5" t="inlineStr"/>
      <c r="D86" s="5" t="n">
        <v>7192508</v>
      </c>
      <c r="E86" s="5" t="n">
        <v>6421882</v>
      </c>
      <c r="F86" s="5" t="inlineStr"/>
      <c r="G86" s="5" t="inlineStr">
        <is>
          <t>SNR</t>
        </is>
      </c>
      <c r="H86" s="5">
        <f>HYPERLINK("https://itrix.uz/product/475", "🔗 Купить продукт")</f>
        <v/>
      </c>
      <c r="I86" t="inlineStr">
        <is>
          <t>4-475-459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коммутатор уровня 3 SNR-S2995G-48TX-POE</t>
        </is>
      </c>
      <c r="C87" s="5" t="inlineStr"/>
      <c r="D87" s="5" t="n">
        <v>24674942</v>
      </c>
      <c r="E87" s="5" t="n">
        <v>22031198</v>
      </c>
      <c r="F87" s="5" t="n">
        <v>20589875</v>
      </c>
      <c r="G87" s="5" t="inlineStr">
        <is>
          <t>SNR</t>
        </is>
      </c>
      <c r="H87" s="5">
        <f>HYPERLINK("https://itrix.uz/product/480", "🔗 Купить продукт")</f>
        <v/>
      </c>
      <c r="I87" t="inlineStr">
        <is>
          <t>4-480-464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PoE коммутатор уровня 2+ SNR-S5310G-48TX-POE</t>
        </is>
      </c>
      <c r="C88" s="5" t="inlineStr"/>
      <c r="D88" s="5" t="n">
        <v>14522704</v>
      </c>
      <c r="E88" s="5" t="n">
        <v>12966700</v>
      </c>
      <c r="F88" s="5" t="inlineStr"/>
      <c r="G88" s="5" t="inlineStr">
        <is>
          <t>SNR</t>
        </is>
      </c>
      <c r="H88" s="5">
        <f>HYPERLINK("https://itrix.uz/product/481", "🔗 Купить продукт")</f>
        <v/>
      </c>
      <c r="I88" t="inlineStr">
        <is>
          <t>4-481-465</t>
        </is>
      </c>
    </row>
    <row r="89" ht="30" customHeight="1">
      <c r="A89" s="4" t="inlineStr">
        <is>
          <t>Коммутаторы</t>
        </is>
      </c>
      <c r="B89" s="4" t="inlineStr">
        <is>
          <t>Коммутатор Zyxel GS-105B V3 5G Switch</t>
        </is>
      </c>
      <c r="C89" s="5" t="inlineStr"/>
      <c r="D89" s="5" t="n">
        <v>583184</v>
      </c>
      <c r="E89" s="5" t="n">
        <v>520700</v>
      </c>
      <c r="F89" s="5" t="inlineStr"/>
      <c r="G89" s="5" t="inlineStr">
        <is>
          <t>Zyxel</t>
        </is>
      </c>
      <c r="H89" s="5">
        <f>HYPERLINK("https://itrix.uz/product/219", "🔗 Купить продукт")</f>
        <v/>
      </c>
      <c r="I89" t="inlineStr">
        <is>
          <t>4-219-221</t>
        </is>
      </c>
    </row>
    <row r="90" ht="30" customHeight="1">
      <c r="A90" s="4" t="inlineStr">
        <is>
          <t>Коммутаторы</t>
        </is>
      </c>
      <c r="B90" s="4" t="inlineStr">
        <is>
          <t>Управляемый PoE коммутатор уровня 2 SNR-S2989G-24TX-POE</t>
        </is>
      </c>
      <c r="C90" s="5" t="inlineStr"/>
      <c r="D90" s="5" t="n">
        <v>9405620</v>
      </c>
      <c r="E90" s="5" t="n">
        <v>8397875</v>
      </c>
      <c r="F90" s="5" t="inlineStr"/>
      <c r="G90" s="5" t="inlineStr">
        <is>
          <t>SNR</t>
        </is>
      </c>
      <c r="H90" s="5">
        <f>HYPERLINK("https://itrix.uz/product/476", "🔗 Купить продукт")</f>
        <v/>
      </c>
      <c r="I90" t="inlineStr">
        <is>
          <t>4-476-460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SNR-S2989G-48TX-POE</t>
        </is>
      </c>
      <c r="C91" s="5" t="inlineStr"/>
      <c r="D91" s="5" t="n">
        <v>17282160</v>
      </c>
      <c r="E91" s="5" t="n">
        <v>15430500</v>
      </c>
      <c r="F91" s="5" t="inlineStr"/>
      <c r="G91" s="5" t="inlineStr">
        <is>
          <t>SNR</t>
        </is>
      </c>
      <c r="H91" s="5">
        <f>HYPERLINK("https://itrix.uz/product/479", "🔗 Купить продукт")</f>
        <v/>
      </c>
      <c r="I91" t="inlineStr">
        <is>
          <t>4-479-463</t>
        </is>
      </c>
    </row>
    <row r="92" ht="30" customHeight="1">
      <c r="A92" s="4" t="inlineStr">
        <is>
          <t>Коммутаторы</t>
        </is>
      </c>
      <c r="B92" s="4" t="inlineStr">
        <is>
          <t>Коммутатор Dell Connectrix B-Series G720</t>
        </is>
      </c>
      <c r="C92" s="5" t="inlineStr"/>
      <c r="D92" s="5" t="n">
        <v>11379200</v>
      </c>
      <c r="E92" s="5" t="n">
        <v>10160000</v>
      </c>
      <c r="F92" s="5" t="inlineStr"/>
      <c r="G92" s="5" t="inlineStr">
        <is>
          <t>Dell</t>
        </is>
      </c>
      <c r="H92" s="5">
        <f>HYPERLINK("https://itrix.uz/product/578", "🔗 Купить продукт")</f>
        <v/>
      </c>
      <c r="I92" t="inlineStr">
        <is>
          <t>4-578-537</t>
        </is>
      </c>
    </row>
    <row r="93" ht="30" customHeight="1">
      <c r="A93" s="4" t="inlineStr">
        <is>
          <t>Коммутаторы</t>
        </is>
      </c>
      <c r="B93" s="4" t="inlineStr">
        <is>
          <t>Управляемый коммутатор HPE Aruba 6100 JL676A 48G 4SFP+ Switch</t>
        </is>
      </c>
      <c r="C93" s="5" t="inlineStr"/>
      <c r="D93" s="5" t="n">
        <v>49869344</v>
      </c>
      <c r="E93" s="5" t="n">
        <v>44526200</v>
      </c>
      <c r="F93" s="5" t="inlineStr"/>
      <c r="G93" s="5" t="inlineStr">
        <is>
          <t>HPE</t>
        </is>
      </c>
      <c r="H93" s="5">
        <f>HYPERLINK("https://itrix.uz/product/163", "🔗 Купить продукт")</f>
        <v/>
      </c>
      <c r="I93" t="inlineStr">
        <is>
          <t>4-163-166</t>
        </is>
      </c>
    </row>
    <row r="94" ht="30" customHeight="1">
      <c r="A94" s="4" t="inlineStr">
        <is>
          <t>Сетевые хранилища NAS и DSS</t>
        </is>
      </c>
      <c r="B94" s="4" t="inlineStr">
        <is>
          <t>Сетевое хранилище NAS Synology DS1621+</t>
        </is>
      </c>
      <c r="C94" s="5" t="inlineStr"/>
      <c r="D94" s="5" t="n">
        <v>18391632</v>
      </c>
      <c r="E94" s="5" t="n">
        <v>16421100</v>
      </c>
      <c r="F94" s="5" t="inlineStr"/>
      <c r="G94" s="5" t="inlineStr">
        <is>
          <t>Synology</t>
        </is>
      </c>
      <c r="H94" s="5">
        <f>HYPERLINK("https://itrix.uz/product/268", "🔗 Купить продукт")</f>
        <v/>
      </c>
      <c r="I94" t="inlineStr">
        <is>
          <t>4-268-270</t>
        </is>
      </c>
    </row>
    <row r="95" ht="30" customHeight="1">
      <c r="A95" s="4" t="inlineStr">
        <is>
          <t>Коммутаторы</t>
        </is>
      </c>
      <c r="B95" s="4" t="inlineStr">
        <is>
          <t xml:space="preserve">Управляемый коммутатор L2+ Ruijie Reyee RG-NBS5100-24GT4SFP </t>
        </is>
      </c>
      <c r="C95" s="5" t="inlineStr"/>
      <c r="D95" s="5" t="n">
        <v>4608576</v>
      </c>
      <c r="E95" s="5" t="n">
        <v>4114800</v>
      </c>
      <c r="F95" s="5" t="inlineStr"/>
      <c r="G95" s="5" t="inlineStr">
        <is>
          <t>Reyee</t>
        </is>
      </c>
      <c r="H95" s="5">
        <f>HYPERLINK("https://itrix.uz/product/492", "🔗 Купить продукт")</f>
        <v/>
      </c>
      <c r="I95" t="inlineStr">
        <is>
          <t>4-492-476</t>
        </is>
      </c>
    </row>
    <row r="96" ht="30" customHeight="1">
      <c r="A96" s="4" t="inlineStr">
        <is>
          <t>Коммутаторы</t>
        </is>
      </c>
      <c r="B96" s="4" t="inlineStr">
        <is>
          <t>Управляемый коммутатор L2+ Ruijie Reyee RG-NBS5200-48GT4XS</t>
        </is>
      </c>
      <c r="C96" s="5" t="inlineStr"/>
      <c r="D96" s="5" t="n">
        <v>9643872</v>
      </c>
      <c r="E96" s="5" t="n">
        <v>8610600</v>
      </c>
      <c r="F96" s="5" t="inlineStr"/>
      <c r="G96" s="5" t="inlineStr">
        <is>
          <t>Reyee</t>
        </is>
      </c>
      <c r="H96" s="5">
        <f>HYPERLINK("https://itrix.uz/product/494", "🔗 Купить продукт")</f>
        <v/>
      </c>
      <c r="I96" t="inlineStr">
        <is>
          <t>4-494-478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H3C L3 S6520X-26C-SI 24x1G/10G SFP+ 1xSlot</t>
        </is>
      </c>
      <c r="C97" s="5" t="inlineStr"/>
      <c r="D97" s="5" t="n">
        <v>22914864</v>
      </c>
      <c r="E97" s="5" t="n">
        <v>20459700</v>
      </c>
      <c r="F97" s="5" t="inlineStr"/>
      <c r="G97" s="5" t="inlineStr">
        <is>
          <t>H3C</t>
        </is>
      </c>
      <c r="H97" s="5">
        <f>HYPERLINK("https://itrix.uz/product/215", "🔗 Купить продукт")</f>
        <v/>
      </c>
      <c r="I97" t="inlineStr">
        <is>
          <t>4-215-217</t>
        </is>
      </c>
    </row>
    <row r="98" ht="30" customHeight="1">
      <c r="A98" s="4" t="inlineStr">
        <is>
          <t>Коммутаторы</t>
        </is>
      </c>
      <c r="B98" s="4" t="inlineStr">
        <is>
          <t>Коммутатор Ubiquiti UniFi Switch Enterprise 8 PoE (USW-Enterprise-8-PoE)</t>
        </is>
      </c>
      <c r="C98" s="5" t="inlineStr"/>
      <c r="D98" s="5" t="n">
        <v>8570671</v>
      </c>
      <c r="E98" s="5" t="n">
        <v>7652385</v>
      </c>
      <c r="F98" s="5" t="n">
        <v>7063740</v>
      </c>
      <c r="G98" s="5" t="inlineStr">
        <is>
          <t>UniFi UBIQUITI</t>
        </is>
      </c>
      <c r="H98" s="5">
        <f>HYPERLINK("https://itrix.uz/product/1425", "🔗 Купить продукт")</f>
        <v/>
      </c>
      <c r="I98" t="inlineStr">
        <is>
          <t>4-1425-1125</t>
        </is>
      </c>
    </row>
    <row r="99" ht="30" customHeight="1">
      <c r="A99" s="4" t="inlineStr">
        <is>
          <t>Коммутаторы</t>
        </is>
      </c>
      <c r="B99" s="4" t="inlineStr">
        <is>
          <t xml:space="preserve">Коммутатор HPE Aruba IOn 1960 JL807A 24G PoE 2XGT 2SFP+ 370W 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Купить продукт")</f>
        <v/>
      </c>
      <c r="I99" t="inlineStr">
        <is>
          <t>4-166-168</t>
        </is>
      </c>
    </row>
    <row r="100" ht="30" customHeight="1">
      <c r="A100" s="4" t="inlineStr">
        <is>
          <t>Коммутаторы</t>
        </is>
      </c>
      <c r="B100" s="4" t="inlineStr">
        <is>
          <t>Неуправляемый POE коммутатор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Купить продукт")</f>
        <v/>
      </c>
      <c r="I100" t="inlineStr">
        <is>
          <t>4-482-466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Управляемый коммутатор Grandstream GWN7803P 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Купить продукт")</f>
        <v/>
      </c>
      <c r="I101" t="inlineStr">
        <is>
          <t>4-971-860</t>
        </is>
      </c>
    </row>
    <row r="102" ht="30" customHeight="1">
      <c r="A102" s="4" t="inlineStr">
        <is>
          <t>Сетевое оборудование</t>
        </is>
      </c>
      <c r="B102" s="4" t="inlineStr">
        <is>
          <t>Радиомост Ubiquiti LiteBeam 5AC Gen 2 (LBE-5AC-Gen2)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Купить продукт")</f>
        <v/>
      </c>
      <c r="I102" t="inlineStr">
        <is>
          <t>4-1348-1048</t>
        </is>
      </c>
    </row>
    <row r="103" ht="30" customHeight="1">
      <c r="A103" s="4" t="inlineStr">
        <is>
          <t>Сетевые хранилища NAS и DSS</t>
        </is>
      </c>
      <c r="B103" s="4" t="inlineStr">
        <is>
          <t>Сетевое хранилище NAS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Купить продукт")</f>
        <v/>
      </c>
      <c r="I103" t="inlineStr">
        <is>
          <t>4-266-268</t>
        </is>
      </c>
    </row>
    <row r="104" ht="30" customHeight="1">
      <c r="A104" s="4" t="inlineStr">
        <is>
          <t>Коммутаторы</t>
        </is>
      </c>
      <c r="B104" s="4" t="inlineStr">
        <is>
          <t>Управляемый коммутатор уровня 2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Купить продукт")</f>
        <v/>
      </c>
      <c r="I104" t="inlineStr">
        <is>
          <t>4-429-413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Купить продукт")</f>
        <v/>
      </c>
      <c r="I105" t="inlineStr">
        <is>
          <t>4-270-272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H3C L3 S6520X-16XT-SI 14x1G/2.5G/5G/10G, 2xSFP+ 1G/10G Switch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Купить продукт")</f>
        <v/>
      </c>
      <c r="I106" t="inlineStr">
        <is>
          <t>4-218-220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уровня 2+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Купить продукт")</f>
        <v/>
      </c>
      <c r="I107" t="inlineStr">
        <is>
          <t>4-436-420</t>
        </is>
      </c>
    </row>
    <row r="108" ht="30" customHeight="1">
      <c r="A108" s="4" t="inlineStr">
        <is>
          <t>Коммутаторы</t>
        </is>
      </c>
      <c r="B108" s="4" t="inlineStr">
        <is>
          <t>Коммутатор HPE Aruba IOn 1930 JL683B 24G 4SFP+ PoE 195W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Купить продукт")</f>
        <v/>
      </c>
      <c r="I108" t="inlineStr">
        <is>
          <t>4-171-173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H3C L2 S5170-28S-EI 24G+PoE+4SFP Switch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Купить продукт")</f>
        <v/>
      </c>
      <c r="I109" t="inlineStr">
        <is>
          <t>4-217-219</t>
        </is>
      </c>
    </row>
    <row r="110" ht="30" customHeight="1">
      <c r="A110" s="4" t="inlineStr">
        <is>
          <t>Коммутаторы</t>
        </is>
      </c>
      <c r="B110" s="4" t="inlineStr">
        <is>
          <t>Комплект коммутаторов Ubiquiti UniFi Switch Flex Mini 5-pack USW-Flex-Mini-5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Купить продукт")</f>
        <v/>
      </c>
      <c r="I110" t="inlineStr">
        <is>
          <t>4-192-194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Купить продукт")</f>
        <v/>
      </c>
      <c r="I111" t="inlineStr">
        <is>
          <t>4-185-187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Купить продукт")</f>
        <v/>
      </c>
      <c r="I112" t="inlineStr">
        <is>
          <t>4-186-188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уровня L2+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Купить продукт")</f>
        <v/>
      </c>
      <c r="I113" t="inlineStr">
        <is>
          <t>4-488-472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H3C L2 S5170-54S-EI 48G+6SPF Switch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Купить продукт")</f>
        <v/>
      </c>
      <c r="I114" t="inlineStr">
        <is>
          <t>4-212-214</t>
        </is>
      </c>
    </row>
    <row r="115" ht="30" customHeight="1">
      <c r="A115" s="4" t="inlineStr">
        <is>
          <t>Коммутаторы</t>
        </is>
      </c>
      <c r="B115" s="4" t="inlineStr">
        <is>
          <t>Коммутатор H3C S5120V3-28P-LI L3 24G+4SFP Switch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Купить продукт")</f>
        <v/>
      </c>
      <c r="I115" t="inlineStr">
        <is>
          <t>4-208-210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уровня 2+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Купить продукт")</f>
        <v/>
      </c>
      <c r="I116" t="inlineStr">
        <is>
          <t>4-444-428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PoE коммутатор H3C L2 S5170-54S-PWR-EI 48G+PoE+6SPF Switch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Купить продукт")</f>
        <v/>
      </c>
      <c r="I117" t="inlineStr">
        <is>
          <t>4-213-215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L2+ Ruijie Reyee RG-NBS3200-24GT4XS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Купить продукт")</f>
        <v/>
      </c>
      <c r="I118" t="inlineStr">
        <is>
          <t>4-489-473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PoE-коммутатор L2+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Купить продукт")</f>
        <v/>
      </c>
      <c r="I119" t="inlineStr">
        <is>
          <t>4-493-477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Купить продукт")</f>
        <v/>
      </c>
      <c r="I120" t="inlineStr">
        <is>
          <t>4-972-861</t>
        </is>
      </c>
    </row>
    <row r="121" ht="30" customHeight="1">
      <c r="A121" s="4" t="inlineStr">
        <is>
          <t>Сетевые хранилища NAS и DSS</t>
        </is>
      </c>
      <c r="B121" s="4" t="inlineStr">
        <is>
          <t>Сетевое хранилище NAS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Купить продукт")</f>
        <v/>
      </c>
      <c r="I121" t="inlineStr">
        <is>
          <t>4-271-273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уровня 2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Купить продукт")</f>
        <v/>
      </c>
      <c r="I122" t="inlineStr">
        <is>
          <t>4-421-405</t>
        </is>
      </c>
    </row>
    <row r="123" ht="30" customHeight="1">
      <c r="A123" s="4" t="inlineStr">
        <is>
          <t>Коммутаторы</t>
        </is>
      </c>
      <c r="B123" s="4" t="inlineStr">
        <is>
          <t>Коммутатор HPE Aruba IOn 1960 JL806A 24G 2XGT 2SFP+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Купить продукт")</f>
        <v/>
      </c>
      <c r="I123" t="inlineStr">
        <is>
          <t>4-165-167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Купить продукт")</f>
        <v/>
      </c>
      <c r="I124" t="inlineStr">
        <is>
          <t>4-427-411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2+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Купить продукт")</f>
        <v/>
      </c>
      <c r="I125" t="inlineStr">
        <is>
          <t>4-431-415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Купить продукт")</f>
        <v/>
      </c>
      <c r="I126" t="inlineStr">
        <is>
          <t>4-433-417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HPE Aruba 2930F JL261A 24G PoE + 4SFP Switch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Купить продукт")</f>
        <v/>
      </c>
      <c r="I127" t="inlineStr">
        <is>
          <t>4-160-10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2+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Купить продукт")</f>
        <v/>
      </c>
      <c r="I128" t="inlineStr">
        <is>
          <t>4-439-423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Купить продукт")</f>
        <v/>
      </c>
      <c r="I129" t="inlineStr">
        <is>
          <t>4-440-424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Купить продукт")</f>
        <v/>
      </c>
      <c r="I130" t="inlineStr">
        <is>
          <t>4-442-426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Купить продукт")</f>
        <v/>
      </c>
      <c r="I131" t="inlineStr">
        <is>
          <t>4-448-432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Купить продукт")</f>
        <v/>
      </c>
      <c r="I132" t="inlineStr">
        <is>
          <t>4-449-433</t>
        </is>
      </c>
    </row>
    <row r="133" ht="30" customHeight="1">
      <c r="A133" s="4" t="inlineStr">
        <is>
          <t>Коммутаторы</t>
        </is>
      </c>
      <c r="B133" s="4" t="inlineStr">
        <is>
          <t>Неуправляемый POE коммутатор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Купить продукт")</f>
        <v/>
      </c>
      <c r="I133" t="inlineStr">
        <is>
          <t>4-483-467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3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Купить продукт")</f>
        <v/>
      </c>
      <c r="I134" t="inlineStr">
        <is>
          <t>4-451-435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Купить продукт")</f>
        <v/>
      </c>
      <c r="I135" t="inlineStr">
        <is>
          <t>4-454-438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Купить продукт")</f>
        <v/>
      </c>
      <c r="I136" t="inlineStr">
        <is>
          <t>4-455-439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Купить продукт")</f>
        <v/>
      </c>
      <c r="I137" t="inlineStr">
        <is>
          <t>4-457-441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Купить продукт")</f>
        <v/>
      </c>
      <c r="I138" t="inlineStr">
        <is>
          <t>4-458-442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SNR-S300G-24FX без блоков питания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Купить продукт")</f>
        <v/>
      </c>
      <c r="I139" t="inlineStr">
        <is>
          <t>4-459-443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Купить продукт")</f>
        <v/>
      </c>
      <c r="I140" t="inlineStr">
        <is>
          <t>4-462-446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Купить продукт")</f>
        <v/>
      </c>
      <c r="I141" t="inlineStr">
        <is>
          <t>4-465-449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Купить продукт")</f>
        <v/>
      </c>
      <c r="I142" t="inlineStr">
        <is>
          <t>4-467-451</t>
        </is>
      </c>
    </row>
    <row r="143" ht="30" customHeight="1">
      <c r="A143" s="4" t="inlineStr">
        <is>
          <t>Шкафы телекоммуникационные</t>
        </is>
      </c>
      <c r="B143" s="4" t="inlineStr">
        <is>
          <t xml:space="preserve">Настенный термошкаф 400x400x250 мм, IP65 (нагрев, контроль климата) 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Купить продукт")</f>
        <v/>
      </c>
      <c r="I143" t="inlineStr">
        <is>
          <t>4-898-788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Купить продукт")</f>
        <v/>
      </c>
      <c r="I144" t="inlineStr">
        <is>
          <t>4-469-453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Купить продукт")</f>
        <v/>
      </c>
      <c r="I145" t="inlineStr">
        <is>
          <t>4-470-454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Купить продукт")</f>
        <v/>
      </c>
      <c r="I146" t="inlineStr">
        <is>
          <t>4-477-461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2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Купить продукт")</f>
        <v/>
      </c>
      <c r="I147" t="inlineStr">
        <is>
          <t>4-466-450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POE коммутатор уровня 2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Купить продукт")</f>
        <v/>
      </c>
      <c r="I148" t="inlineStr">
        <is>
          <t>4-474-458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Купить продукт")</f>
        <v/>
      </c>
      <c r="I149" t="inlineStr">
        <is>
          <t>4-478-462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коммутатор L2+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Купить продукт")</f>
        <v/>
      </c>
      <c r="I150" t="inlineStr">
        <is>
          <t>4-490-474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уровня 3 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Купить продукт")</f>
        <v/>
      </c>
      <c r="I151" t="inlineStr">
        <is>
          <t>4-450-434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SNR-S2995G-12FX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Купить продукт")</f>
        <v/>
      </c>
      <c r="I152" t="inlineStr">
        <is>
          <t>4-600-555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HPE Aruba 6100 JL677A 24G 4SFP+ PoE 370W Switch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Купить продукт")</f>
        <v/>
      </c>
      <c r="I153" t="inlineStr">
        <is>
          <t>4-162-108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2930F JL262A 48G PoE+ 4SFP Switch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Купить продукт")</f>
        <v/>
      </c>
      <c r="I154" t="inlineStr">
        <is>
          <t>4-170-172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Ubiquiti EdgeSwitch 8 PoE 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Купить продукт")</f>
        <v/>
      </c>
      <c r="I155" t="inlineStr">
        <is>
          <t>4-179-181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PoE коммутатор H3C L2 S5170-28S-HPWR-EI 24G+PoE+4SFP Switch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Купить продукт")</f>
        <v/>
      </c>
      <c r="I156" t="inlineStr">
        <is>
          <t>4-211-213</t>
        </is>
      </c>
    </row>
    <row r="157" ht="30" customHeight="1">
      <c r="A157" s="4" t="inlineStr">
        <is>
          <t>Коммутаторы</t>
        </is>
      </c>
      <c r="B157" s="4" t="inlineStr">
        <is>
          <t>Коммутатор Zyxel GS1008HP 8G Switch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Купить продукт")</f>
        <v/>
      </c>
      <c r="I157" t="inlineStr">
        <is>
          <t>4-220-222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GS1300-10HP 8G 1SFP Switch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Купить продукт")</f>
        <v/>
      </c>
      <c r="I158" t="inlineStr">
        <is>
          <t>4-221-223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GS1350-12HP 10G 2SFP PoE Switch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Купить продукт")</f>
        <v/>
      </c>
      <c r="I159" t="inlineStr">
        <is>
          <t>4-222-224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GS1350-18HP 16G 2SFP PoE Switch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Купить продукт")</f>
        <v/>
      </c>
      <c r="I160" t="inlineStr">
        <is>
          <t>4-223-225</t>
        </is>
      </c>
    </row>
    <row r="161" ht="30" customHeight="1">
      <c r="A161" s="4" t="inlineStr">
        <is>
          <t>Коммутаторы</t>
        </is>
      </c>
      <c r="B161" s="4" t="inlineStr">
        <is>
          <t>Управляемый коммутатор Zyxel GS1350-6HP 5G 1SFP 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Купить продукт")</f>
        <v/>
      </c>
      <c r="I161" t="inlineStr">
        <is>
          <t>4-225-227</t>
        </is>
      </c>
    </row>
    <row r="162" ht="30" customHeight="1">
      <c r="A162" s="4" t="inlineStr">
        <is>
          <t>Коммутаторы</t>
        </is>
      </c>
      <c r="B162" s="4" t="inlineStr">
        <is>
          <t>Коммутатор Ubiquiti USW-Flex-2.5G-8</t>
        </is>
      </c>
      <c r="C162" s="5" t="inlineStr"/>
      <c r="D162" s="5" t="n">
        <v>3385881</v>
      </c>
      <c r="E162" s="5" t="n">
        <v>3023108</v>
      </c>
      <c r="F162" s="5" t="n">
        <v>2790571</v>
      </c>
      <c r="G162" s="5" t="inlineStr">
        <is>
          <t>UniFi UBIQUITI</t>
        </is>
      </c>
      <c r="H162" s="5">
        <f>HYPERLINK("https://itrix.uz/product/1426", "🔗 Купить продукт")</f>
        <v/>
      </c>
      <c r="I162" t="inlineStr">
        <is>
          <t>4-1426-1126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Dell EMC Networking N2248PX-ON</t>
        </is>
      </c>
      <c r="C163" s="5" t="inlineStr"/>
      <c r="D163" s="5" t="n">
        <v>21336000</v>
      </c>
      <c r="E163" s="5" t="n">
        <v>19050000</v>
      </c>
      <c r="F163" s="5" t="inlineStr"/>
      <c r="G163" s="5" t="inlineStr"/>
      <c r="H163" s="5">
        <f>HYPERLINK("https://itrix.uz/product/575", "🔗 Купить продукт")</f>
        <v/>
      </c>
      <c r="I163" t="inlineStr">
        <is>
          <t>4-575-535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уровня 2 SNR-S2982G-24TE-REF</t>
        </is>
      </c>
      <c r="C164" s="5" t="inlineStr"/>
      <c r="D164" s="5" t="n">
        <v>3314192</v>
      </c>
      <c r="E164" s="5" t="n">
        <v>2959100</v>
      </c>
      <c r="F164" s="5" t="inlineStr"/>
      <c r="G164" s="5" t="inlineStr">
        <is>
          <t>SNR</t>
        </is>
      </c>
      <c r="H164" s="5">
        <f>HYPERLINK("https://itrix.uz/product/818", "🔗 Купить продукт")</f>
        <v/>
      </c>
      <c r="I164" t="inlineStr">
        <is>
          <t>4-818-757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PoE коммутатор уровня 2 SNR-S2989G-8TX-POE</t>
        </is>
      </c>
      <c r="C165" s="5" t="inlineStr"/>
      <c r="D165" s="5" t="n">
        <v>4836160</v>
      </c>
      <c r="E165" s="5" t="n">
        <v>4318000</v>
      </c>
      <c r="F165" s="5" t="inlineStr"/>
      <c r="G165" s="5" t="inlineStr">
        <is>
          <t>SNR</t>
        </is>
      </c>
      <c r="H165" s="5">
        <f>HYPERLINK("https://itrix.uz/product/819", "🔗 Купить продукт")</f>
        <v/>
      </c>
      <c r="I165" t="inlineStr">
        <is>
          <t>4-819-758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коммутатор уровня 2 SNR-S2989G-8TX</t>
        </is>
      </c>
      <c r="C166" s="5" t="inlineStr"/>
      <c r="D166" s="5" t="n">
        <v>2766284</v>
      </c>
      <c r="E166" s="5" t="n">
        <v>2469896</v>
      </c>
      <c r="F166" s="5" t="inlineStr"/>
      <c r="G166" s="5" t="inlineStr">
        <is>
          <t>SNR</t>
        </is>
      </c>
      <c r="H166" s="5">
        <f>HYPERLINK("https://itrix.uz/product/820", "🔗 Купить продукт")</f>
        <v/>
      </c>
      <c r="I166" t="inlineStr">
        <is>
          <t>4-820-759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Grandsteam GWN7813</t>
        </is>
      </c>
      <c r="C167" s="5" t="inlineStr"/>
      <c r="D167" s="5" t="n">
        <v>4506163</v>
      </c>
      <c r="E167" s="5" t="n">
        <v>4023360</v>
      </c>
      <c r="F167" s="5" t="inlineStr"/>
      <c r="G167" s="5" t="inlineStr">
        <is>
          <t>Grandstream</t>
        </is>
      </c>
      <c r="H167" s="5">
        <f>HYPERLINK("https://itrix.uz/product/976", "🔗 Купить продукт")</f>
        <v/>
      </c>
      <c r="I167" t="inlineStr">
        <is>
          <t>4-976-865</t>
        </is>
      </c>
    </row>
    <row r="168" ht="30" customHeight="1">
      <c r="A168" s="4" t="inlineStr">
        <is>
          <t>Коммутаторы</t>
        </is>
      </c>
      <c r="B168" s="4" t="inlineStr">
        <is>
          <t>Коммутатор PoE MikroTik CRS112-8P-4S-IN</t>
        </is>
      </c>
      <c r="C168" s="5" t="inlineStr"/>
      <c r="D168" s="5" t="n">
        <v>3253740</v>
      </c>
      <c r="E168" s="5" t="n">
        <v>2905125</v>
      </c>
      <c r="F168" s="5" t="n">
        <v>2681605</v>
      </c>
      <c r="G168" s="5" t="inlineStr">
        <is>
          <t>Mikrotik</t>
        </is>
      </c>
      <c r="H168" s="5">
        <f>HYPERLINK("https://itrix.uz/product/1299", "🔗 Купить продукт")</f>
        <v/>
      </c>
      <c r="I168" t="inlineStr">
        <is>
          <t>4-1299-1006</t>
        </is>
      </c>
    </row>
    <row r="169" ht="30" customHeight="1">
      <c r="A169" s="4" t="inlineStr">
        <is>
          <t>Коммутаторы</t>
        </is>
      </c>
      <c r="B169" s="4" t="inlineStr">
        <is>
          <t>Коммутатор Grandstream GWN7816</t>
        </is>
      </c>
      <c r="C169" s="5" t="inlineStr"/>
      <c r="D169" s="5" t="n">
        <v>9353702</v>
      </c>
      <c r="E169" s="5" t="n">
        <v>8351520</v>
      </c>
      <c r="F169" s="5" t="inlineStr"/>
      <c r="G169" s="5" t="inlineStr">
        <is>
          <t>Grandstream</t>
        </is>
      </c>
      <c r="H169" s="5">
        <f>HYPERLINK("https://itrix.uz/product/978", "🔗 Купить продукт")</f>
        <v/>
      </c>
      <c r="I169" t="inlineStr">
        <is>
          <t>4-978-867</t>
        </is>
      </c>
    </row>
    <row r="170" ht="30" customHeight="1">
      <c r="A170" s="4" t="inlineStr">
        <is>
          <t>Коммутаторы</t>
        </is>
      </c>
      <c r="B170" s="4" t="inlineStr">
        <is>
          <t xml:space="preserve">Коммутатор Grandstream GWN7816P </t>
        </is>
      </c>
      <c r="C170" s="5" t="inlineStr"/>
      <c r="D170" s="5" t="n">
        <v>18144134</v>
      </c>
      <c r="E170" s="5" t="n">
        <v>16200120</v>
      </c>
      <c r="F170" s="5" t="inlineStr"/>
      <c r="G170" s="5" t="inlineStr">
        <is>
          <t>Grandstream</t>
        </is>
      </c>
      <c r="H170" s="5">
        <f>HYPERLINK("https://itrix.uz/product/979", "🔗 Купить продукт")</f>
        <v/>
      </c>
      <c r="I170" t="inlineStr">
        <is>
          <t>4-979-868</t>
        </is>
      </c>
    </row>
    <row r="171" ht="30" customHeight="1">
      <c r="A171" s="4" t="inlineStr">
        <is>
          <t>Коммутаторы</t>
        </is>
      </c>
      <c r="B171" s="4" t="inlineStr">
        <is>
          <t>Управляемый коммутатор уровня 2 SNR-S2989G-24TX-UPS</t>
        </is>
      </c>
      <c r="C171" s="5" t="inlineStr"/>
      <c r="D171" s="5" t="n">
        <v>5601838</v>
      </c>
      <c r="E171" s="5" t="n">
        <v>5001641</v>
      </c>
      <c r="F171" s="5" t="inlineStr"/>
      <c r="G171" s="5" t="inlineStr">
        <is>
          <t>SNR</t>
        </is>
      </c>
      <c r="H171" s="5">
        <f>HYPERLINK("https://itrix.uz/product/826", "🔗 Купить продукт")</f>
        <v/>
      </c>
      <c r="I171" t="inlineStr">
        <is>
          <t>4-826-760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POE коммутатор уровня 2 SNR-S2982G-24T-POE-E</t>
        </is>
      </c>
      <c r="C172" s="5" t="inlineStr"/>
      <c r="D172" s="5" t="n">
        <v>9613006</v>
      </c>
      <c r="E172" s="5" t="n">
        <v>8583041</v>
      </c>
      <c r="F172" s="5" t="inlineStr"/>
      <c r="G172" s="5" t="inlineStr">
        <is>
          <t>SNR</t>
        </is>
      </c>
      <c r="H172" s="5">
        <f>HYPERLINK("https://itrix.uz/product/827", "🔗 Купить продукт")</f>
        <v/>
      </c>
      <c r="I172" t="inlineStr">
        <is>
          <t>4-827-761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промышленный POE коммутатор уровня 2 SNR-S215Gi-8T-POE</t>
        </is>
      </c>
      <c r="C173" s="5" t="inlineStr"/>
      <c r="D173" s="5" t="n">
        <v>4149425</v>
      </c>
      <c r="E173" s="5" t="n">
        <v>3704844</v>
      </c>
      <c r="F173" s="5" t="inlineStr"/>
      <c r="G173" s="5" t="inlineStr">
        <is>
          <t>SNR</t>
        </is>
      </c>
      <c r="H173" s="5">
        <f>HYPERLINK("https://itrix.uz/product/828", "🔗 Купить продукт")</f>
        <v/>
      </c>
      <c r="I173" t="inlineStr">
        <is>
          <t>4-828-762</t>
        </is>
      </c>
    </row>
    <row r="174" ht="30" customHeight="1">
      <c r="A174" s="4" t="inlineStr">
        <is>
          <t>Коммутаторы</t>
        </is>
      </c>
      <c r="B174" s="4" t="inlineStr">
        <is>
          <t>Неуправляемый коммутатор SNR-S1908G-2S</t>
        </is>
      </c>
      <c r="C174" s="5" t="inlineStr"/>
      <c r="D174" s="5" t="n">
        <v>789574</v>
      </c>
      <c r="E174" s="5" t="n">
        <v>704977</v>
      </c>
      <c r="F174" s="5" t="inlineStr"/>
      <c r="G174" s="5" t="inlineStr">
        <is>
          <t>SNR</t>
        </is>
      </c>
      <c r="H174" s="5">
        <f>HYPERLINK("https://itrix.uz/product/835", "🔗 Купить продукт")</f>
        <v/>
      </c>
      <c r="I174" t="inlineStr">
        <is>
          <t>4-835-767</t>
        </is>
      </c>
    </row>
    <row r="175" ht="30" customHeight="1">
      <c r="A175" s="4" t="inlineStr">
        <is>
          <t>Коммутаторы</t>
        </is>
      </c>
      <c r="B175" s="4" t="inlineStr">
        <is>
          <t>Неуправляемый коммутатор SNR-S1904G-2S</t>
        </is>
      </c>
      <c r="C175" s="5" t="inlineStr"/>
      <c r="D175" s="5" t="n">
        <v>691571</v>
      </c>
      <c r="E175" s="5" t="n">
        <v>617474</v>
      </c>
      <c r="F175" s="5" t="inlineStr"/>
      <c r="G175" s="5" t="inlineStr">
        <is>
          <t>SNR</t>
        </is>
      </c>
      <c r="H175" s="5">
        <f>HYPERLINK("https://itrix.uz/product/836", "🔗 Купить продукт")</f>
        <v/>
      </c>
      <c r="I175" t="inlineStr">
        <is>
          <t>4-836-768</t>
        </is>
      </c>
    </row>
    <row r="176" ht="30" customHeight="1">
      <c r="A176" s="4" t="inlineStr">
        <is>
          <t>Коммутаторы</t>
        </is>
      </c>
      <c r="B176" s="4" t="inlineStr">
        <is>
          <t>Коммутатор MikroTik CRS317-1G-16S+RM</t>
        </is>
      </c>
      <c r="C176" s="5" t="inlineStr"/>
      <c r="D176" s="5" t="n">
        <v>7512548</v>
      </c>
      <c r="E176" s="5" t="n">
        <v>6707632</v>
      </c>
      <c r="F176" s="5" t="n">
        <v>6191631</v>
      </c>
      <c r="G176" s="5" t="inlineStr">
        <is>
          <t>Mikrotik</t>
        </is>
      </c>
      <c r="H176" s="5">
        <f>HYPERLINK("https://itrix.uz/product/1300", "🔗 Купить продукт")</f>
        <v/>
      </c>
      <c r="I176" t="inlineStr">
        <is>
          <t>4-1300-1007</t>
        </is>
      </c>
    </row>
    <row r="177" ht="30" customHeight="1">
      <c r="A177" s="4" t="inlineStr">
        <is>
          <t>Сетевое оборудование</t>
        </is>
      </c>
      <c r="B177" s="4" t="inlineStr">
        <is>
          <t xml:space="preserve">Точка доступа Ubiquiti NanoStation Loco M5 </t>
        </is>
      </c>
      <c r="C177" s="5" t="inlineStr"/>
      <c r="D177" s="5" t="n">
        <v>1058123</v>
      </c>
      <c r="E177" s="5" t="n">
        <v>944753</v>
      </c>
      <c r="F177" s="5" t="n">
        <v>872109</v>
      </c>
      <c r="G177" s="5" t="inlineStr">
        <is>
          <t>UniFi UBIQUITI</t>
        </is>
      </c>
      <c r="H177" s="5">
        <f>HYPERLINK("https://itrix.uz/product/1351", "🔗 Купить продукт")</f>
        <v/>
      </c>
      <c r="I177" t="inlineStr">
        <is>
          <t>4-1351-1051</t>
        </is>
      </c>
    </row>
    <row r="178" ht="30" customHeight="1">
      <c r="A178" s="4" t="inlineStr">
        <is>
          <t>Коммутаторы</t>
        </is>
      </c>
      <c r="B178" s="4" t="inlineStr">
        <is>
          <t>Управляемый коммутатор уровня 2 SNR-S2989G-24TX</t>
        </is>
      </c>
      <c r="C178" s="5" t="inlineStr"/>
      <c r="D178" s="5" t="n">
        <v>4426082</v>
      </c>
      <c r="E178" s="5" t="n">
        <v>3951859</v>
      </c>
      <c r="F178" s="5" t="inlineStr"/>
      <c r="G178" s="5" t="inlineStr">
        <is>
          <t>SNR</t>
        </is>
      </c>
      <c r="H178" s="5">
        <f>HYPERLINK("https://itrix.uz/product/432", "🔗 Купить продукт")</f>
        <v/>
      </c>
      <c r="I178" t="inlineStr">
        <is>
          <t>4-432-416</t>
        </is>
      </c>
    </row>
    <row r="179" ht="30" customHeight="1">
      <c r="A179" s="4" t="inlineStr">
        <is>
          <t>Коммутаторы</t>
        </is>
      </c>
      <c r="B179" s="4" t="inlineStr">
        <is>
          <t>Коммутатор MikroTik CRS318-16P-2S+OUT</t>
        </is>
      </c>
      <c r="C179" s="5" t="inlineStr"/>
      <c r="D179" s="5" t="n">
        <v>4285407</v>
      </c>
      <c r="E179" s="5" t="n">
        <v>3826256</v>
      </c>
      <c r="F179" s="5" t="n">
        <v>3531870</v>
      </c>
      <c r="G179" s="5" t="inlineStr">
        <is>
          <t>Mikrotik</t>
        </is>
      </c>
      <c r="H179" s="5">
        <f>HYPERLINK("https://itrix.uz/product/1301", "🔗 Купить продукт")</f>
        <v/>
      </c>
      <c r="I179" t="inlineStr">
        <is>
          <t>4-1301-1008</t>
        </is>
      </c>
    </row>
    <row r="180" ht="30" customHeight="1">
      <c r="A180" s="4" t="inlineStr">
        <is>
          <t>Коммутаторы</t>
        </is>
      </c>
      <c r="B180" s="4" t="inlineStr">
        <is>
          <t>Коммутатор MikroTik CRS326-24S+2Q+RM</t>
        </is>
      </c>
      <c r="C180" s="5" t="inlineStr"/>
      <c r="D180" s="5" t="n">
        <v>8729411</v>
      </c>
      <c r="E180" s="5" t="n">
        <v>7794117</v>
      </c>
      <c r="F180" s="5" t="n">
        <v>7194550</v>
      </c>
      <c r="G180" s="5" t="inlineStr">
        <is>
          <t>Mikrotik</t>
        </is>
      </c>
      <c r="H180" s="5">
        <f>HYPERLINK("https://itrix.uz/product/1302", "🔗 Купить продукт")</f>
        <v/>
      </c>
      <c r="I180" t="inlineStr">
        <is>
          <t>4-1302-1009</t>
        </is>
      </c>
    </row>
    <row r="181" ht="30" customHeight="1">
      <c r="A181" s="4" t="inlineStr">
        <is>
          <t>Сетевое оборудование</t>
        </is>
      </c>
      <c r="B181" s="4" t="inlineStr">
        <is>
          <t>Патч-кабель Ubiquiti U-Cable-Patch-0.1M-RJ45-Blue</t>
        </is>
      </c>
      <c r="C181" s="5" t="inlineStr"/>
      <c r="D181" s="5" t="n">
        <v>58176</v>
      </c>
      <c r="E181" s="5" t="n">
        <v>51943</v>
      </c>
      <c r="F181" s="5" t="n">
        <v>48006</v>
      </c>
      <c r="G181" s="5" t="inlineStr">
        <is>
          <t>UniFi UBIQUITI</t>
        </is>
      </c>
      <c r="H181" s="5">
        <f>HYPERLINK("https://itrix.uz/product/1396", "🔗 Купить продукт")</f>
        <v/>
      </c>
      <c r="I181" t="inlineStr">
        <is>
          <t>4-1396-1096</t>
        </is>
      </c>
    </row>
    <row r="182" ht="30" customHeight="1">
      <c r="A182" s="4" t="inlineStr">
        <is>
          <t>Шкафы телекоммуникационные</t>
        </is>
      </c>
      <c r="B182" s="4" t="inlineStr">
        <is>
          <t>Шкаф телекоммуникационный настенный 12U, 600х600х635 (ШхГхВ)</t>
        </is>
      </c>
      <c r="C182" s="5" t="inlineStr"/>
      <c r="D182" s="5" t="n">
        <v>2181819</v>
      </c>
      <c r="E182" s="5" t="n">
        <v>1948053</v>
      </c>
      <c r="F182" s="5" t="inlineStr"/>
      <c r="G182" s="5" t="inlineStr">
        <is>
          <t>SNR</t>
        </is>
      </c>
      <c r="H182" s="5">
        <f>HYPERLINK("https://itrix.uz/product/897", "🔗 Купить продукт")</f>
        <v/>
      </c>
      <c r="I182" t="inlineStr">
        <is>
          <t>4-897-787</t>
        </is>
      </c>
    </row>
    <row r="183" ht="30" customHeight="1">
      <c r="A183" s="4" t="inlineStr">
        <is>
          <t>Коммутаторы</t>
        </is>
      </c>
      <c r="B183" s="4" t="inlineStr">
        <is>
          <t>Неуправляемый коммутатор SNR-S1904G-1S</t>
        </is>
      </c>
      <c r="C183" s="5" t="inlineStr"/>
      <c r="D183" s="5" t="n">
        <v>553171</v>
      </c>
      <c r="E183" s="5" t="n">
        <v>493903</v>
      </c>
      <c r="F183" s="5" t="inlineStr"/>
      <c r="G183" s="5" t="inlineStr">
        <is>
          <t>SNR</t>
        </is>
      </c>
      <c r="H183" s="5">
        <f>HYPERLINK("https://itrix.uz/product/881", "🔗 Купить продукт")</f>
        <v/>
      </c>
      <c r="I183" t="inlineStr">
        <is>
          <t>4-881-769</t>
        </is>
      </c>
    </row>
    <row r="184" ht="30" customHeight="1">
      <c r="A184" s="4" t="inlineStr">
        <is>
          <t>Коммутаторы</t>
        </is>
      </c>
      <c r="B184" s="4" t="inlineStr">
        <is>
          <t>Коммутатор MikroTik CRS328-24P-4S+RM</t>
        </is>
      </c>
      <c r="C184" s="5" t="inlineStr"/>
      <c r="D184" s="5" t="n">
        <v>8200278</v>
      </c>
      <c r="E184" s="5" t="n">
        <v>7321677</v>
      </c>
      <c r="F184" s="5" t="n">
        <v>6758559</v>
      </c>
      <c r="G184" s="5" t="inlineStr">
        <is>
          <t>Mikrotik</t>
        </is>
      </c>
      <c r="H184" s="5">
        <f>HYPERLINK("https://itrix.uz/product/1303", "🔗 Купить продукт")</f>
        <v/>
      </c>
      <c r="I184" t="inlineStr">
        <is>
          <t>4-1303-1010</t>
        </is>
      </c>
    </row>
    <row r="185" ht="30" customHeight="1">
      <c r="A185" s="4" t="inlineStr">
        <is>
          <t>Сетевое оборудование</t>
        </is>
      </c>
      <c r="B185" s="4" t="inlineStr">
        <is>
          <t>Оптический трансивер Ubiquiti UACC-OM-MM-10G-D-2</t>
        </is>
      </c>
      <c r="C185" s="5" t="inlineStr"/>
      <c r="D185" s="5" t="n">
        <v>820014</v>
      </c>
      <c r="E185" s="5" t="n">
        <v>732155</v>
      </c>
      <c r="F185" s="5" t="n">
        <v>675894</v>
      </c>
      <c r="G185" s="5" t="inlineStr">
        <is>
          <t>UniFi UBIQUITI</t>
        </is>
      </c>
      <c r="H185" s="5">
        <f>HYPERLINK("https://itrix.uz/product/1383", "🔗 Купить продукт")</f>
        <v/>
      </c>
      <c r="I185" t="inlineStr">
        <is>
          <t>4-1383-1083</t>
        </is>
      </c>
    </row>
    <row r="186" ht="30" customHeight="1">
      <c r="A186" s="4" t="inlineStr">
        <is>
          <t>Коммутаторы</t>
        </is>
      </c>
      <c r="B186" s="4" t="inlineStr">
        <is>
          <t>Неуправляемый коммутатор SNR-S1100G-8T</t>
        </is>
      </c>
      <c r="C186" s="5" t="inlineStr"/>
      <c r="D186" s="5" t="n">
        <v>320467</v>
      </c>
      <c r="E186" s="5" t="n">
        <v>286131</v>
      </c>
      <c r="F186" s="5" t="inlineStr"/>
      <c r="G186" s="5" t="inlineStr">
        <is>
          <t>SNR</t>
        </is>
      </c>
      <c r="H186" s="5">
        <f>HYPERLINK("https://itrix.uz/product/829", "🔗 Купить продукт")</f>
        <v/>
      </c>
      <c r="I186" t="inlineStr">
        <is>
          <t>4-829-763</t>
        </is>
      </c>
    </row>
    <row r="187" ht="30" customHeight="1">
      <c r="A187" s="4" t="inlineStr">
        <is>
          <t>Коммутаторы</t>
        </is>
      </c>
      <c r="B187" s="4" t="inlineStr">
        <is>
          <t>Коммутатор MikroTik CRS328-4C-20S-4S+RM</t>
        </is>
      </c>
      <c r="C187" s="5" t="inlineStr"/>
      <c r="D187" s="5" t="n">
        <v>7089384</v>
      </c>
      <c r="E187" s="5" t="n">
        <v>6329807</v>
      </c>
      <c r="F187" s="5" t="n">
        <v>5842889</v>
      </c>
      <c r="G187" s="5" t="inlineStr">
        <is>
          <t>Mikrotik</t>
        </is>
      </c>
      <c r="H187" s="5">
        <f>HYPERLINK("https://itrix.uz/product/1304", "🔗 Купить продукт")</f>
        <v/>
      </c>
      <c r="I187" t="inlineStr">
        <is>
          <t>4-1304-1011</t>
        </is>
      </c>
    </row>
    <row r="188" ht="30" customHeight="1">
      <c r="A188" s="4" t="inlineStr">
        <is>
          <t>Коммутаторы</t>
        </is>
      </c>
      <c r="B188" s="4" t="inlineStr">
        <is>
          <t>Неуправляемый коммутатор SNR-S1908-1GS</t>
        </is>
      </c>
      <c r="C188" s="5" t="inlineStr"/>
      <c r="D188" s="5" t="n">
        <v>682041</v>
      </c>
      <c r="E188" s="5" t="n">
        <v>608965</v>
      </c>
      <c r="F188" s="5" t="inlineStr"/>
      <c r="G188" s="5" t="inlineStr">
        <is>
          <t>SNR</t>
        </is>
      </c>
      <c r="H188" s="5">
        <f>HYPERLINK("https://itrix.uz/product/832", "🔗 Купить продукт")</f>
        <v/>
      </c>
      <c r="I188" t="inlineStr">
        <is>
          <t>4-832-766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SNR-S1100G-5T</t>
        </is>
      </c>
      <c r="C189" s="5" t="inlineStr"/>
      <c r="D189" s="5" t="n">
        <v>227584</v>
      </c>
      <c r="E189" s="5" t="n">
        <v>203200</v>
      </c>
      <c r="F189" s="5" t="inlineStr"/>
      <c r="G189" s="5" t="inlineStr">
        <is>
          <t>SNR</t>
        </is>
      </c>
      <c r="H189" s="5">
        <f>HYPERLINK("https://itrix.uz/product/830", "🔗 Купить продукт")</f>
        <v/>
      </c>
      <c r="I189" t="inlineStr">
        <is>
          <t>4-830-764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коммутатор SNR-S1000-8T</t>
        </is>
      </c>
      <c r="C190" s="5" t="inlineStr"/>
      <c r="D190" s="5" t="n">
        <v>167132</v>
      </c>
      <c r="E190" s="5" t="n">
        <v>149225</v>
      </c>
      <c r="F190" s="5" t="inlineStr"/>
      <c r="G190" s="5" t="inlineStr">
        <is>
          <t>SNR</t>
        </is>
      </c>
      <c r="H190" s="5">
        <f>HYPERLINK("https://itrix.uz/product/831", "🔗 Купить продукт")</f>
        <v/>
      </c>
      <c r="I190" t="inlineStr">
        <is>
          <t>4-831-765</t>
        </is>
      </c>
    </row>
    <row r="191" ht="30" customHeight="1">
      <c r="A191" s="4" t="inlineStr">
        <is>
          <t>Коммутаторы</t>
        </is>
      </c>
      <c r="B191" s="4" t="inlineStr">
        <is>
          <t>Сетевой коммутатор Grandstream GWN7700</t>
        </is>
      </c>
      <c r="C191" s="5" t="inlineStr"/>
      <c r="D191" s="5" t="n">
        <v>238963</v>
      </c>
      <c r="E191" s="5" t="n">
        <v>213360</v>
      </c>
      <c r="F191" s="5" t="inlineStr"/>
      <c r="G191" s="5" t="inlineStr">
        <is>
          <t>Grandstream</t>
        </is>
      </c>
      <c r="H191" s="5">
        <f>HYPERLINK("https://itrix.uz/product/953", "🔗 Купить продукт")</f>
        <v/>
      </c>
      <c r="I191" t="inlineStr">
        <is>
          <t>4-953-842</t>
        </is>
      </c>
    </row>
    <row r="192" ht="30" customHeight="1">
      <c r="A192" s="4" t="inlineStr">
        <is>
          <t>Коммутаторы</t>
        </is>
      </c>
      <c r="B192" s="4" t="inlineStr">
        <is>
          <t>Неуправляемый коммутатор Grandstream GWN7700P</t>
        </is>
      </c>
      <c r="C192" s="5" t="inlineStr"/>
      <c r="D192" s="5" t="n">
        <v>751027</v>
      </c>
      <c r="E192" s="5" t="n">
        <v>670560</v>
      </c>
      <c r="F192" s="5" t="inlineStr"/>
      <c r="G192" s="5" t="inlineStr">
        <is>
          <t>Grandstream</t>
        </is>
      </c>
      <c r="H192" s="5">
        <f>HYPERLINK("https://itrix.uz/product/954", "🔗 Купить продукт")</f>
        <v/>
      </c>
      <c r="I192" t="inlineStr">
        <is>
          <t>4-954-843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мультигигабитный коммутатор Grandsteam GWN7701M</t>
        </is>
      </c>
      <c r="C193" s="5" t="inlineStr"/>
      <c r="D193" s="5" t="n">
        <v>1433779</v>
      </c>
      <c r="E193" s="5" t="n">
        <v>1280160</v>
      </c>
      <c r="F193" s="5" t="inlineStr"/>
      <c r="G193" s="5" t="inlineStr">
        <is>
          <t>Grandstream</t>
        </is>
      </c>
      <c r="H193" s="5">
        <f>HYPERLINK("https://itrix.uz/product/956", "🔗 Купить продукт")</f>
        <v/>
      </c>
      <c r="I193" t="inlineStr">
        <is>
          <t>4-956-845</t>
        </is>
      </c>
    </row>
    <row r="194" ht="30" customHeight="1">
      <c r="A194" s="4" t="inlineStr">
        <is>
          <t>Коммутаторы</t>
        </is>
      </c>
      <c r="B194" s="4" t="inlineStr">
        <is>
          <t>Коммутатор Mikrotik CRS354-48P-4S+2Q+RM</t>
        </is>
      </c>
      <c r="C194" s="5" t="inlineStr"/>
      <c r="D194" s="5" t="n">
        <v>14654845</v>
      </c>
      <c r="E194" s="5" t="n">
        <v>13084683</v>
      </c>
      <c r="F194" s="5" t="n">
        <v>12078081</v>
      </c>
      <c r="G194" s="5" t="inlineStr">
        <is>
          <t>Mikrotik</t>
        </is>
      </c>
      <c r="H194" s="5">
        <f>HYPERLINK("https://itrix.uz/product/1305", "🔗 Купить продукт")</f>
        <v/>
      </c>
      <c r="I194" t="inlineStr">
        <is>
          <t>4-1305-1012</t>
        </is>
      </c>
    </row>
    <row r="195" ht="30" customHeight="1">
      <c r="A195" s="4" t="inlineStr">
        <is>
          <t>Коммутаторы</t>
        </is>
      </c>
      <c r="B195" s="4" t="inlineStr">
        <is>
          <t xml:space="preserve">Неуправляемый коммутатор  Grandstream GWN7701P  </t>
        </is>
      </c>
      <c r="C195" s="5" t="inlineStr"/>
      <c r="D195" s="5" t="n">
        <v>938784</v>
      </c>
      <c r="E195" s="5" t="n">
        <v>838200</v>
      </c>
      <c r="F195" s="5" t="inlineStr"/>
      <c r="G195" s="5" t="inlineStr">
        <is>
          <t>Grandstream</t>
        </is>
      </c>
      <c r="H195" s="5">
        <f>HYPERLINK("https://itrix.uz/product/957", "🔗 Купить продукт")</f>
        <v/>
      </c>
      <c r="I195" t="inlineStr">
        <is>
          <t>4-957-846</t>
        </is>
      </c>
    </row>
    <row r="196" ht="30" customHeight="1">
      <c r="A196" s="4" t="inlineStr">
        <is>
          <t>Коммутаторы</t>
        </is>
      </c>
      <c r="B196" s="4" t="inlineStr">
        <is>
          <t xml:space="preserve">Коммутатор Grandstream GWN7702 </t>
        </is>
      </c>
      <c r="C196" s="5" t="inlineStr"/>
      <c r="D196" s="5" t="n">
        <v>1246022</v>
      </c>
      <c r="E196" s="5" t="n">
        <v>1112520</v>
      </c>
      <c r="F196" s="5" t="inlineStr"/>
      <c r="G196" s="5" t="inlineStr">
        <is>
          <t>Grandstream</t>
        </is>
      </c>
      <c r="H196" s="5">
        <f>HYPERLINK("https://itrix.uz/product/959", "🔗 Купить продукт")</f>
        <v/>
      </c>
      <c r="I196" t="inlineStr">
        <is>
          <t>4-959-848</t>
        </is>
      </c>
    </row>
    <row r="197" ht="30" customHeight="1">
      <c r="A197" s="4" t="inlineStr">
        <is>
          <t>Коммутаторы</t>
        </is>
      </c>
      <c r="B197" s="4" t="inlineStr">
        <is>
          <t>Коммутатор Grandsteam GWN7702(P)</t>
        </is>
      </c>
      <c r="C197" s="5" t="inlineStr"/>
      <c r="D197" s="5" t="n">
        <v>2287219</v>
      </c>
      <c r="E197" s="5" t="n">
        <v>2042160</v>
      </c>
      <c r="F197" s="5" t="inlineStr"/>
      <c r="G197" s="5" t="inlineStr">
        <is>
          <t>Grandstream</t>
        </is>
      </c>
      <c r="H197" s="5">
        <f>HYPERLINK("https://itrix.uz/product/960", "🔗 Купить продукт")</f>
        <v/>
      </c>
      <c r="I197" t="inlineStr">
        <is>
          <t>4-960-849</t>
        </is>
      </c>
    </row>
    <row r="198" ht="30" customHeight="1">
      <c r="A198" s="4" t="inlineStr">
        <is>
          <t>Коммутаторы</t>
        </is>
      </c>
      <c r="B198" s="4" t="inlineStr">
        <is>
          <t xml:space="preserve">Коммутатор Grandstream GWN7706 </t>
        </is>
      </c>
      <c r="C198" s="5" t="inlineStr"/>
      <c r="D198" s="5" t="n">
        <v>4386682</v>
      </c>
      <c r="E198" s="5" t="n">
        <v>3916680</v>
      </c>
      <c r="F198" s="5" t="inlineStr"/>
      <c r="G198" s="5" t="inlineStr">
        <is>
          <t>Grandstream</t>
        </is>
      </c>
      <c r="H198" s="5">
        <f>HYPERLINK("https://itrix.uz/product/964", "🔗 Купить продукт")</f>
        <v/>
      </c>
      <c r="I198" t="inlineStr">
        <is>
          <t>4-964-853</t>
        </is>
      </c>
    </row>
    <row r="199" ht="30" customHeight="1">
      <c r="A199" s="4" t="inlineStr">
        <is>
          <t>Коммутаторы</t>
        </is>
      </c>
      <c r="B199" s="4" t="inlineStr">
        <is>
          <t>Управляемый коммутато Grandsteam GWN7812P</t>
        </is>
      </c>
      <c r="C199" s="5" t="inlineStr"/>
      <c r="D199" s="5" t="n">
        <v>5530291</v>
      </c>
      <c r="E199" s="5" t="n">
        <v>4937760</v>
      </c>
      <c r="F199" s="5" t="inlineStr"/>
      <c r="G199" s="5" t="inlineStr">
        <is>
          <t>Grandstream</t>
        </is>
      </c>
      <c r="H199" s="5">
        <f>HYPERLINK("https://itrix.uz/product/975", "🔗 Купить продукт")</f>
        <v/>
      </c>
      <c r="I199" t="inlineStr">
        <is>
          <t>4-975-864</t>
        </is>
      </c>
    </row>
    <row r="200" ht="30" customHeight="1">
      <c r="A200" s="4" t="inlineStr">
        <is>
          <t>Коммутаторы</t>
        </is>
      </c>
      <c r="B200" s="4" t="inlineStr">
        <is>
          <t>Управляемый коммутатор Grandsteam GWN7811P</t>
        </is>
      </c>
      <c r="C200" s="5" t="inlineStr"/>
      <c r="D200" s="5" t="n">
        <v>3738067</v>
      </c>
      <c r="E200" s="5" t="n">
        <v>3337560</v>
      </c>
      <c r="F200" s="5" t="inlineStr"/>
      <c r="G200" s="5" t="inlineStr">
        <is>
          <t>Grandstream</t>
        </is>
      </c>
      <c r="H200" s="5">
        <f>HYPERLINK("https://itrix.uz/product/974", "🔗 Купить продукт")</f>
        <v/>
      </c>
      <c r="I200" t="inlineStr">
        <is>
          <t>4-974-863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Mikrotik CRS510-8XS-2XQ-IN</t>
        </is>
      </c>
      <c r="C201" s="5" t="inlineStr"/>
      <c r="D201" s="5" t="n">
        <v>14601932</v>
      </c>
      <c r="E201" s="5" t="n">
        <v>13037439</v>
      </c>
      <c r="F201" s="5" t="n">
        <v>12034520</v>
      </c>
      <c r="G201" s="5" t="inlineStr">
        <is>
          <t>Mikrotik</t>
        </is>
      </c>
      <c r="H201" s="5">
        <f>HYPERLINK("https://itrix.uz/product/1306", "🔗 Купить продукт")</f>
        <v/>
      </c>
      <c r="I201" t="inlineStr">
        <is>
          <t>4-1306-1013</t>
        </is>
      </c>
    </row>
    <row r="202" ht="30" customHeight="1">
      <c r="A202" s="4" t="inlineStr">
        <is>
          <t>Коммутаторы</t>
        </is>
      </c>
      <c r="B202" s="4" t="inlineStr">
        <is>
          <t xml:space="preserve">Управляемый коммутатор Grandsteam GWN7813P </t>
        </is>
      </c>
      <c r="C202" s="5" t="inlineStr"/>
      <c r="D202" s="5" t="n">
        <v>8124749</v>
      </c>
      <c r="E202" s="5" t="n">
        <v>7254240</v>
      </c>
      <c r="F202" s="5" t="inlineStr"/>
      <c r="G202" s="5" t="inlineStr">
        <is>
          <t>Grandstream</t>
        </is>
      </c>
      <c r="H202" s="5">
        <f>HYPERLINK("https://itrix.uz/product/977", "🔗 Купить продукт")</f>
        <v/>
      </c>
      <c r="I202" t="inlineStr">
        <is>
          <t>4-977-866</t>
        </is>
      </c>
    </row>
    <row r="203" ht="30" customHeight="1">
      <c r="A203" s="4" t="inlineStr">
        <is>
          <t>Коммутаторы</t>
        </is>
      </c>
      <c r="B203" s="4" t="inlineStr">
        <is>
          <t xml:space="preserve">Управляемый коммутатор Grandstream GWN7832 </t>
        </is>
      </c>
      <c r="C203" s="5" t="inlineStr"/>
      <c r="D203" s="5" t="n">
        <v>5257190</v>
      </c>
      <c r="E203" s="5" t="n">
        <v>4693920</v>
      </c>
      <c r="F203" s="5" t="inlineStr"/>
      <c r="G203" s="5" t="inlineStr">
        <is>
          <t>Grandstream</t>
        </is>
      </c>
      <c r="H203" s="5">
        <f>HYPERLINK("https://itrix.uz/product/980", "🔗 Купить продукт")</f>
        <v/>
      </c>
      <c r="I203" t="inlineStr">
        <is>
          <t>4-980-869</t>
        </is>
      </c>
    </row>
    <row r="204" ht="30" customHeight="1">
      <c r="A204" s="4" t="inlineStr">
        <is>
          <t>Коммутаторы</t>
        </is>
      </c>
      <c r="B204" s="4" t="inlineStr">
        <is>
          <t>Коммутатор MikroTik CRS418-8P-8G-2S+RM</t>
        </is>
      </c>
      <c r="C204" s="5" t="inlineStr"/>
      <c r="D204" s="5" t="n">
        <v>6983557</v>
      </c>
      <c r="E204" s="5" t="n">
        <v>6235319</v>
      </c>
      <c r="F204" s="5" t="n">
        <v>5755640</v>
      </c>
      <c r="G204" s="5" t="inlineStr">
        <is>
          <t>Mikrotik</t>
        </is>
      </c>
      <c r="H204" s="5">
        <f>HYPERLINK("https://itrix.uz/product/1307", "🔗 Купить продукт")</f>
        <v/>
      </c>
      <c r="I204" t="inlineStr">
        <is>
          <t>4-1307-1014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Ubiquiti NanoSwitch (N-SW)</t>
        </is>
      </c>
      <c r="C205" s="5" t="inlineStr"/>
      <c r="D205" s="5" t="n">
        <v>714187</v>
      </c>
      <c r="E205" s="5" t="n">
        <v>637667</v>
      </c>
      <c r="F205" s="5" t="n">
        <v>588645</v>
      </c>
      <c r="G205" s="5" t="inlineStr">
        <is>
          <t>UniFi UBIQUITI</t>
        </is>
      </c>
      <c r="H205" s="5">
        <f>HYPERLINK("https://itrix.uz/product/1357", "🔗 Купить продукт")</f>
        <v/>
      </c>
      <c r="I205" t="inlineStr">
        <is>
          <t>4-1357-1057</t>
        </is>
      </c>
    </row>
    <row r="206" ht="30" customHeight="1">
      <c r="A206" s="4" t="inlineStr">
        <is>
          <t>Сетевое оборудование</t>
        </is>
      </c>
      <c r="B206" s="4" t="inlineStr">
        <is>
          <t>SFP-трансивер Ubiquiti UACC-OM-MM-1G-D-2</t>
        </is>
      </c>
      <c r="C206" s="5" t="inlineStr"/>
      <c r="D206" s="5" t="n">
        <v>449763</v>
      </c>
      <c r="E206" s="5" t="n">
        <v>401574</v>
      </c>
      <c r="F206" s="5" t="n">
        <v>370586</v>
      </c>
      <c r="G206" s="5" t="inlineStr">
        <is>
          <t>UniFi UBIQUITI</t>
        </is>
      </c>
      <c r="H206" s="5">
        <f>HYPERLINK("https://itrix.uz/product/1384", "🔗 Купить продукт")</f>
        <v/>
      </c>
      <c r="I206" t="inlineStr">
        <is>
          <t>4-1384-1084</t>
        </is>
      </c>
    </row>
    <row r="207" ht="30" customHeight="1">
      <c r="A207" s="4" t="inlineStr">
        <is>
          <t>Коммутаторы</t>
        </is>
      </c>
      <c r="B207" s="4" t="inlineStr">
        <is>
          <t>Коммутатор MikroTik CRS520-4XS-16XQ-RM</t>
        </is>
      </c>
      <c r="C207" s="5" t="inlineStr"/>
      <c r="D207" s="5" t="n">
        <v>32272265</v>
      </c>
      <c r="E207" s="5" t="n">
        <v>28814522</v>
      </c>
      <c r="F207" s="5" t="n">
        <v>26597991</v>
      </c>
      <c r="G207" s="5" t="inlineStr">
        <is>
          <t>Mikrotik</t>
        </is>
      </c>
      <c r="H207" s="5">
        <f>HYPERLINK("https://itrix.uz/product/1308", "🔗 Купить продукт")</f>
        <v/>
      </c>
      <c r="I207" t="inlineStr">
        <is>
          <t>4-1308-1015</t>
        </is>
      </c>
    </row>
    <row r="208" ht="30" customHeight="1">
      <c r="A208" s="4" t="inlineStr">
        <is>
          <t>Сетевое оборудование</t>
        </is>
      </c>
      <c r="B208" s="4" t="inlineStr">
        <is>
          <t>Блок питания Ubiquiti POE-24-12W-G (24V, 0.5A, Gigabit)</t>
        </is>
      </c>
      <c r="C208" s="5" t="inlineStr"/>
      <c r="D208" s="5" t="n">
        <v>238110</v>
      </c>
      <c r="E208" s="5" t="n">
        <v>212598</v>
      </c>
      <c r="F208" s="5" t="n">
        <v>196215</v>
      </c>
      <c r="G208" s="5" t="inlineStr">
        <is>
          <t>UniFi UBIQUITI</t>
        </is>
      </c>
      <c r="H208" s="5">
        <f>HYPERLINK("https://itrix.uz/product/1359", "🔗 Купить продукт")</f>
        <v/>
      </c>
      <c r="I208" t="inlineStr">
        <is>
          <t>4-1359-1059</t>
        </is>
      </c>
    </row>
    <row r="209" ht="30" customHeight="1">
      <c r="A209" s="4" t="inlineStr">
        <is>
          <t>Коммутаторы</t>
        </is>
      </c>
      <c r="B209" s="4" t="inlineStr">
        <is>
          <t>Коммутатор Ubiquiti UniFi Switch Lite 16 PoE</t>
        </is>
      </c>
      <c r="C209" s="5" t="inlineStr"/>
      <c r="D209" s="5" t="n">
        <v>3703361</v>
      </c>
      <c r="E209" s="5" t="n">
        <v>3306572</v>
      </c>
      <c r="F209" s="5" t="n">
        <v>3052191</v>
      </c>
      <c r="G209" s="5" t="inlineStr">
        <is>
          <t>UniFi UBIQUITI</t>
        </is>
      </c>
      <c r="H209" s="5">
        <f>HYPERLINK("https://itrix.uz/product/1427", "🔗 Купить продукт")</f>
        <v/>
      </c>
      <c r="I209" t="inlineStr">
        <is>
          <t>4-1427-1127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Блок питания Ubiquiti POE-24-12W-5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Купить продукт")</f>
        <v/>
      </c>
      <c r="I210" t="inlineStr">
        <is>
          <t>4-1360-1060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Патч-кабель Ubiquiti U-Cable-Patch-0.1M-RJ45-White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Купить продукт")</f>
        <v/>
      </c>
      <c r="I211" t="inlineStr">
        <is>
          <t>4-1397-1097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Сетевой видеорегистратор Ubiquiti UniFi Network Video Recorder Pro (UNVR-Pro)</t>
        </is>
      </c>
      <c r="C212" s="5" t="inlineStr"/>
      <c r="D212" s="5" t="n">
        <v>9734621</v>
      </c>
      <c r="E212" s="5" t="n">
        <v>8691626</v>
      </c>
      <c r="F212" s="5" t="n">
        <v>8022971</v>
      </c>
      <c r="G212" s="5" t="inlineStr">
        <is>
          <t>UniFi UBIQUITI</t>
        </is>
      </c>
      <c r="H212" s="5">
        <f>HYPERLINK("https://itrix.uz/product/1414", "🔗 Купить продукт")</f>
        <v/>
      </c>
      <c r="I212" t="inlineStr">
        <is>
          <t>4-1414-1114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Трансивер Ubiquiti UACC-OM-SM-10G-D (10G SFP+ одномодовый модуль)</t>
        </is>
      </c>
      <c r="C213" s="5" t="inlineStr"/>
      <c r="D213" s="5" t="n">
        <v>1825224</v>
      </c>
      <c r="E213" s="5" t="n">
        <v>1629664</v>
      </c>
      <c r="F213" s="5" t="n">
        <v>1504315</v>
      </c>
      <c r="G213" s="5" t="inlineStr">
        <is>
          <t>UniFi UBIQUITI</t>
        </is>
      </c>
      <c r="H213" s="5">
        <f>HYPERLINK("https://itrix.uz/product/1386", "🔗 Купить продукт")</f>
        <v/>
      </c>
      <c r="I213" t="inlineStr">
        <is>
          <t>4-1386-1086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Патч-кабель Ubiquiti U-Cable-Patch-5M-RJ45-White</t>
        </is>
      </c>
      <c r="C214" s="5" t="inlineStr"/>
      <c r="D214" s="5" t="n">
        <v>137546</v>
      </c>
      <c r="E214" s="5" t="n">
        <v>122809</v>
      </c>
      <c r="F214" s="5" t="n">
        <v>113411</v>
      </c>
      <c r="G214" s="5" t="inlineStr">
        <is>
          <t>UniFi UBIQUITI</t>
        </is>
      </c>
      <c r="H214" s="5">
        <f>HYPERLINK("https://itrix.uz/product/1403", "🔗 Купить продукт")</f>
        <v/>
      </c>
      <c r="I214" t="inlineStr">
        <is>
          <t>4-1403-1103</t>
        </is>
      </c>
    </row>
    <row r="215" ht="30" customHeight="1">
      <c r="A215" s="4" t="inlineStr">
        <is>
          <t>Сетевое оборудование</t>
        </is>
      </c>
      <c r="B215" s="4" t="inlineStr">
        <is>
          <t>PoE адаптер Ubiquiti UniFi PoE++ (U-POE++)</t>
        </is>
      </c>
      <c r="C215" s="5" t="inlineStr"/>
      <c r="D215" s="5" t="n">
        <v>528991</v>
      </c>
      <c r="E215" s="5" t="n">
        <v>472313</v>
      </c>
      <c r="F215" s="5" t="n">
        <v>435991</v>
      </c>
      <c r="G215" s="5" t="inlineStr">
        <is>
          <t>UniFi UBIQUITI</t>
        </is>
      </c>
      <c r="H215" s="5">
        <f>HYPERLINK("https://itrix.uz/product/1415", "🔗 Купить продукт")</f>
        <v/>
      </c>
      <c r="I215" t="inlineStr">
        <is>
          <t>4-1415-1115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Блок питания Ubiquiti POE-24-24W-G для сетевых устройств</t>
        </is>
      </c>
      <c r="C216" s="5" t="inlineStr"/>
      <c r="D216" s="5" t="n">
        <v>264566</v>
      </c>
      <c r="E216" s="5" t="n">
        <v>236220</v>
      </c>
      <c r="F216" s="5" t="n">
        <v>218059</v>
      </c>
      <c r="G216" s="5" t="inlineStr">
        <is>
          <t>UniFi UBIQUITI</t>
        </is>
      </c>
      <c r="H216" s="5">
        <f>HYPERLINK("https://itrix.uz/product/1362", "🔗 Купить продукт")</f>
        <v/>
      </c>
      <c r="I216" t="inlineStr">
        <is>
          <t>4-1362-1062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Трансивер Ubiquiti UACC-OM-SM-10G-D (20-pack)</t>
        </is>
      </c>
      <c r="C217" s="5" t="inlineStr"/>
      <c r="D217" s="5" t="n">
        <v>872927</v>
      </c>
      <c r="E217" s="5" t="n">
        <v>779399</v>
      </c>
      <c r="F217" s="5" t="n">
        <v>719455</v>
      </c>
      <c r="G217" s="5" t="inlineStr">
        <is>
          <t>UniFi UBIQUITI</t>
        </is>
      </c>
      <c r="H217" s="5">
        <f>HYPERLINK("https://itrix.uz/product/1387", "🔗 Купить продукт")</f>
        <v/>
      </c>
      <c r="I217" t="inlineStr">
        <is>
          <t>4-1387-1087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PoE адаптер Ubiquiti UniFi PoE+ (30W)</t>
        </is>
      </c>
      <c r="C218" s="5" t="inlineStr"/>
      <c r="D218" s="5" t="n">
        <v>343936</v>
      </c>
      <c r="E218" s="5" t="n">
        <v>307086</v>
      </c>
      <c r="F218" s="5" t="n">
        <v>283464</v>
      </c>
      <c r="G218" s="5" t="inlineStr">
        <is>
          <t>UniFi UBIQUITI</t>
        </is>
      </c>
      <c r="H218" s="5">
        <f>HYPERLINK("https://itrix.uz/product/1416", "🔗 Купить продукт")</f>
        <v/>
      </c>
      <c r="I218" t="inlineStr">
        <is>
          <t>4-1416-1116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Блок питания Ubiquiti POE-48-24W-G – надежное питание для устройств POE</t>
        </is>
      </c>
      <c r="C219" s="5" t="inlineStr"/>
      <c r="D219" s="5" t="n">
        <v>291023</v>
      </c>
      <c r="E219" s="5" t="n">
        <v>259842</v>
      </c>
      <c r="F219" s="5" t="n">
        <v>239776</v>
      </c>
      <c r="G219" s="5" t="inlineStr">
        <is>
          <t>UniFi UBIQUITI</t>
        </is>
      </c>
      <c r="H219" s="5">
        <f>HYPERLINK("https://itrix.uz/product/1363", "🔗 Купить продукт")</f>
        <v/>
      </c>
      <c r="I219" t="inlineStr">
        <is>
          <t>4-1363-1063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Шлюз Ubiquiti Cloud Gateway Max (UCG-Max)</t>
        </is>
      </c>
      <c r="C220" s="5" t="inlineStr"/>
      <c r="D220" s="5" t="n">
        <v>4708571</v>
      </c>
      <c r="E220" s="5" t="n">
        <v>4204081</v>
      </c>
      <c r="F220" s="5" t="n">
        <v>3880739</v>
      </c>
      <c r="G220" s="5" t="inlineStr">
        <is>
          <t>UniFi UBIQUITI</t>
        </is>
      </c>
      <c r="H220" s="5">
        <f>HYPERLINK("https://itrix.uz/product/1405", "🔗 Купить продукт")</f>
        <v/>
      </c>
      <c r="I220" t="inlineStr">
        <is>
          <t>4-1405-1105</t>
        </is>
      </c>
    </row>
    <row r="221" ht="30" customHeight="1">
      <c r="A221" s="4" t="inlineStr">
        <is>
          <t>Сетевое оборудование</t>
        </is>
      </c>
      <c r="B221" s="4" t="inlineStr">
        <is>
          <t>PoE адаптер Ubiquiti UniFi PoE-AT (U-POE-at)</t>
        </is>
      </c>
      <c r="C221" s="5" t="inlineStr"/>
      <c r="D221" s="5" t="n">
        <v>343936</v>
      </c>
      <c r="E221" s="5" t="n">
        <v>307086</v>
      </c>
      <c r="F221" s="5" t="n">
        <v>283464</v>
      </c>
      <c r="G221" s="5" t="inlineStr">
        <is>
          <t>UniFi UBIQUITI</t>
        </is>
      </c>
      <c r="H221" s="5">
        <f>HYPERLINK("https://itrix.uz/product/1417", "🔗 Купить продукт")</f>
        <v/>
      </c>
      <c r="I221" t="inlineStr">
        <is>
          <t>4-1417-1117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Антенна Ubiquiti RocketDish 5G-30 Light Weight (RD-5G30-LW)</t>
        </is>
      </c>
      <c r="C222" s="5" t="inlineStr"/>
      <c r="D222" s="5" t="n">
        <v>2195617</v>
      </c>
      <c r="E222" s="5" t="n">
        <v>1960372</v>
      </c>
      <c r="F222" s="5" t="n">
        <v>1809496</v>
      </c>
      <c r="G222" s="5" t="inlineStr">
        <is>
          <t>UniFi UBIQUITI</t>
        </is>
      </c>
      <c r="H222" s="5">
        <f>HYPERLINK("https://itrix.uz/product/1365", "🔗 Купить продукт")</f>
        <v/>
      </c>
      <c r="I222" t="inlineStr">
        <is>
          <t>4-1365-1065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Патч-кабель Ubiquiti U-Cable-Patch-0.3M-RJ45-Black</t>
        </is>
      </c>
      <c r="C223" s="5" t="inlineStr"/>
      <c r="D223" s="5" t="n">
        <v>68844</v>
      </c>
      <c r="E223" s="5" t="n">
        <v>61468</v>
      </c>
      <c r="F223" s="5" t="n">
        <v>56642</v>
      </c>
      <c r="G223" s="5" t="inlineStr">
        <is>
          <t>UniFi UBIQUITI</t>
        </is>
      </c>
      <c r="H223" s="5">
        <f>HYPERLINK("https://itrix.uz/product/1398", "🔗 Купить продукт")</f>
        <v/>
      </c>
      <c r="I223" t="inlineStr">
        <is>
          <t>4-1398-1098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Шлюз Ubiquiti UCG-Ultra (Cloud Gateway Ultra)</t>
        </is>
      </c>
      <c r="C224" s="5" t="inlineStr"/>
      <c r="D224" s="5" t="n">
        <v>5078964</v>
      </c>
      <c r="E224" s="5" t="n">
        <v>4534789</v>
      </c>
      <c r="F224" s="5" t="n">
        <v>4185920</v>
      </c>
      <c r="G224" s="5" t="inlineStr">
        <is>
          <t>UniFi UBIQUITI</t>
        </is>
      </c>
      <c r="H224" s="5">
        <f>HYPERLINK("https://itrix.uz/product/1406", "🔗 Купить продукт")</f>
        <v/>
      </c>
      <c r="I224" t="inlineStr">
        <is>
          <t>4-1406-1106</t>
        </is>
      </c>
    </row>
    <row r="225" ht="30" customHeight="1">
      <c r="A225" s="4" t="inlineStr">
        <is>
          <t>Коммутаторы</t>
        </is>
      </c>
      <c r="B225" s="4" t="inlineStr">
        <is>
          <t>Коммутатор Cisco Catalyst C9200L-24P-4G-E</t>
        </is>
      </c>
      <c r="C225" s="5" t="inlineStr"/>
      <c r="D225" s="5" t="n">
        <v>54805072</v>
      </c>
      <c r="E225" s="5" t="n">
        <v>48933100</v>
      </c>
      <c r="F225" s="5" t="inlineStr"/>
      <c r="G225" s="5" t="inlineStr">
        <is>
          <t>Cisco</t>
        </is>
      </c>
      <c r="H225" s="5">
        <f>HYPERLINK("https://itrix.uz/product/1247", "🔗 Купить продукт")</f>
        <v/>
      </c>
      <c r="I225" t="inlineStr">
        <is>
          <t>4-1247-958</t>
        </is>
      </c>
    </row>
    <row r="226" ht="30" customHeight="1">
      <c r="A226" s="4" t="inlineStr">
        <is>
          <t>Сетевое оборудование</t>
        </is>
      </c>
      <c r="B226" s="4" t="inlineStr">
        <is>
          <t>Система бесперебойного питания Ubiquiti UniFi USP-RPS</t>
        </is>
      </c>
      <c r="C226" s="5" t="inlineStr"/>
      <c r="D226" s="5" t="n">
        <v>7856484</v>
      </c>
      <c r="E226" s="5" t="n">
        <v>7014718</v>
      </c>
      <c r="F226" s="5" t="n">
        <v>6475095</v>
      </c>
      <c r="G226" s="5" t="inlineStr">
        <is>
          <t>UniFi UBIQUITI</t>
        </is>
      </c>
      <c r="H226" s="5">
        <f>HYPERLINK("https://itrix.uz/product/1418", "🔗 Купить продукт")</f>
        <v/>
      </c>
      <c r="I226" t="inlineStr">
        <is>
          <t>4-1418-1118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Источник бесперебойного питания APC Easy UPS SRV10KRIRK</t>
        </is>
      </c>
      <c r="C227" s="5" t="inlineStr"/>
      <c r="D227" s="5" t="n">
        <v>60304070</v>
      </c>
      <c r="E227" s="5" t="n">
        <v>53842920</v>
      </c>
      <c r="F227" s="5" t="inlineStr"/>
      <c r="G227" s="5" t="inlineStr">
        <is>
          <t>APC</t>
        </is>
      </c>
      <c r="H227" s="5">
        <f>HYPERLINK("https://itrix.uz/product/1167", "🔗 Купить продукт")</f>
        <v/>
      </c>
      <c r="I227" t="inlineStr">
        <is>
          <t>4-1167-897</t>
        </is>
      </c>
    </row>
    <row r="228" ht="30" customHeight="1">
      <c r="A228" s="4" t="inlineStr">
        <is>
          <t>Сетевое оборудование</t>
        </is>
      </c>
      <c r="B228" s="4" t="inlineStr">
        <is>
          <t xml:space="preserve">Источник бесперебойного питания APC Smart-UPS SRT1500RMXLI-NC </t>
        </is>
      </c>
      <c r="C228" s="5" t="inlineStr"/>
      <c r="D228" s="5" t="n">
        <v>36390682</v>
      </c>
      <c r="E228" s="5" t="n">
        <v>32491680</v>
      </c>
      <c r="F228" s="5" t="inlineStr"/>
      <c r="G228" s="5" t="inlineStr">
        <is>
          <t>APC</t>
        </is>
      </c>
      <c r="H228" s="5">
        <f>HYPERLINK("https://itrix.uz/product/1169", "🔗 Купить продукт")</f>
        <v/>
      </c>
      <c r="I228" t="inlineStr">
        <is>
          <t>4-1169-899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Источник бесперебойного питания APC Easy UPS SR SRV1KRIRK</t>
        </is>
      </c>
      <c r="C229" s="5" t="inlineStr"/>
      <c r="D229" s="5" t="n">
        <v>7715098</v>
      </c>
      <c r="E229" s="5" t="n">
        <v>6888480</v>
      </c>
      <c r="F229" s="5" t="inlineStr"/>
      <c r="G229" s="5" t="inlineStr">
        <is>
          <t>APC</t>
        </is>
      </c>
      <c r="H229" s="5">
        <f>HYPERLINK("https://itrix.uz/product/1168", "🔗 Купить продукт")</f>
        <v/>
      </c>
      <c r="I229" t="inlineStr">
        <is>
          <t>4-1168-898</t>
        </is>
      </c>
    </row>
    <row r="230" ht="30" customHeight="1">
      <c r="A230" s="4" t="inlineStr">
        <is>
          <t>Коммутаторы</t>
        </is>
      </c>
      <c r="B230" s="4" t="inlineStr">
        <is>
          <t>Коммутатор Ubiquiti UniFi Switch 16 PoE (USW-16-POE)</t>
        </is>
      </c>
      <c r="C230" s="5" t="inlineStr"/>
      <c r="D230" s="5" t="n">
        <v>5264018</v>
      </c>
      <c r="E230" s="5" t="n">
        <v>4700016</v>
      </c>
      <c r="F230" s="5" t="n">
        <v>4338574</v>
      </c>
      <c r="G230" s="5" t="inlineStr">
        <is>
          <t>UniFi UBIQUITI</t>
        </is>
      </c>
      <c r="H230" s="5">
        <f>HYPERLINK("https://itrix.uz/product/1419", "🔗 Купить продукт")</f>
        <v/>
      </c>
      <c r="I230" t="inlineStr">
        <is>
          <t>4-1419-1119</t>
        </is>
      </c>
    </row>
    <row r="231" ht="30" customHeight="1">
      <c r="A231" s="4" t="inlineStr">
        <is>
          <t>Коммутаторы</t>
        </is>
      </c>
      <c r="B231" s="4" t="inlineStr">
        <is>
          <t>Коммутатор Ubiquiti UniFi Switch 24 PoE (USW-24-POE)</t>
        </is>
      </c>
      <c r="C231" s="5" t="inlineStr"/>
      <c r="D231" s="5" t="n">
        <v>6930644</v>
      </c>
      <c r="E231" s="5" t="n">
        <v>6188075</v>
      </c>
      <c r="F231" s="5" t="n">
        <v>5712079</v>
      </c>
      <c r="G231" s="5" t="inlineStr">
        <is>
          <t>UniFi UBIQUITI</t>
        </is>
      </c>
      <c r="H231" s="5">
        <f>HYPERLINK("https://itrix.uz/product/1420", "🔗 Купить продукт")</f>
        <v/>
      </c>
      <c r="I231" t="inlineStr">
        <is>
          <t>4-1420-1120</t>
        </is>
      </c>
    </row>
    <row r="232" ht="30" customHeight="1">
      <c r="A232" s="4" t="inlineStr">
        <is>
          <t>Сетевое оборудование</t>
        </is>
      </c>
      <c r="B232" s="4" t="inlineStr">
        <is>
          <t>Источник бесперебойного питания APC Easy UPS SR SRV3KRIRK</t>
        </is>
      </c>
      <c r="C232" s="5" t="inlineStr"/>
      <c r="D232" s="5" t="n">
        <v>14320723</v>
      </c>
      <c r="E232" s="5" t="n">
        <v>12786360</v>
      </c>
      <c r="F232" s="5" t="inlineStr"/>
      <c r="G232" s="5" t="inlineStr">
        <is>
          <t>APC</t>
        </is>
      </c>
      <c r="H232" s="5">
        <f>HYPERLINK("https://itrix.uz/product/1170", "🔗 Купить продукт")</f>
        <v/>
      </c>
      <c r="I232" t="inlineStr">
        <is>
          <t>4-1170-900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>Источник бесперебойного питания APC Easy UPS SR SRV6KRIRK</t>
        </is>
      </c>
      <c r="C233" s="5" t="inlineStr"/>
      <c r="D233" s="5" t="n">
        <v>39975130</v>
      </c>
      <c r="E233" s="5" t="n">
        <v>35692080</v>
      </c>
      <c r="F233" s="5" t="inlineStr"/>
      <c r="G233" s="5" t="inlineStr">
        <is>
          <t>APC</t>
        </is>
      </c>
      <c r="H233" s="5">
        <f>HYPERLINK("https://itrix.uz/product/1175", "🔗 Купить продукт")</f>
        <v/>
      </c>
      <c r="I233" t="inlineStr">
        <is>
          <t>4-1175-905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Гарнитура Cisco HS-W-322-C-USB</t>
        </is>
      </c>
      <c r="C234" s="5" t="inlineStr"/>
      <c r="D234" s="5" t="n">
        <v>3874618</v>
      </c>
      <c r="E234" s="5" t="n">
        <v>3459480</v>
      </c>
      <c r="F234" s="5" t="inlineStr"/>
      <c r="G234" s="5" t="inlineStr">
        <is>
          <t>Cisco</t>
        </is>
      </c>
      <c r="H234" s="5">
        <f>HYPERLINK("https://itrix.uz/product/1179", "🔗 Купить продукт")</f>
        <v/>
      </c>
      <c r="I234" t="inlineStr">
        <is>
          <t>4-1179-909</t>
        </is>
      </c>
    </row>
    <row r="235" ht="30" customHeight="1">
      <c r="A235" s="4" t="inlineStr">
        <is>
          <t>Сетевое оборудование</t>
        </is>
      </c>
      <c r="B235" s="4" t="inlineStr">
        <is>
          <t>Патч-кабель Ubiquiti U-Cable-Patch-0.3M-RJ45-Blue</t>
        </is>
      </c>
      <c r="C235" s="5" t="inlineStr"/>
      <c r="D235" s="5" t="n">
        <v>68844</v>
      </c>
      <c r="E235" s="5" t="n">
        <v>61468</v>
      </c>
      <c r="F235" s="5" t="n">
        <v>56642</v>
      </c>
      <c r="G235" s="5" t="inlineStr">
        <is>
          <t>UniFi UBIQUITI</t>
        </is>
      </c>
      <c r="H235" s="5">
        <f>HYPERLINK("https://itrix.uz/product/1399", "🔗 Купить продукт")</f>
        <v/>
      </c>
      <c r="I235" t="inlineStr">
        <is>
          <t>4-1399-1099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>Веб-камера Jabra PanaCast (8100-119)</t>
        </is>
      </c>
      <c r="C236" s="5" t="inlineStr"/>
      <c r="D236" s="5" t="n">
        <v>10668000</v>
      </c>
      <c r="E236" s="5" t="n">
        <v>9525000</v>
      </c>
      <c r="F236" s="5" t="inlineStr"/>
      <c r="G236" s="5" t="inlineStr">
        <is>
          <t>JABRA</t>
        </is>
      </c>
      <c r="H236" s="5">
        <f>HYPERLINK("https://itrix.uz/product/1198", "🔗 Купить продукт")</f>
        <v/>
      </c>
      <c r="I236" t="inlineStr">
        <is>
          <t>4-1198-928</t>
        </is>
      </c>
    </row>
    <row r="237" ht="30" customHeight="1">
      <c r="A237" s="4" t="inlineStr">
        <is>
          <t>Сетевое оборудование</t>
        </is>
      </c>
      <c r="B237" s="4" t="inlineStr">
        <is>
          <t>Контроллер Ubiquiti UniFi Cloud Key Gen2 Plus (UCK-G2-SSD)</t>
        </is>
      </c>
      <c r="C237" s="5" t="inlineStr"/>
      <c r="D237" s="5" t="n">
        <v>4391091</v>
      </c>
      <c r="E237" s="5" t="n">
        <v>3920617</v>
      </c>
      <c r="F237" s="5" t="n">
        <v>3619119</v>
      </c>
      <c r="G237" s="5" t="inlineStr">
        <is>
          <t>UniFi UBIQUITI</t>
        </is>
      </c>
      <c r="H237" s="5">
        <f>HYPERLINK("https://itrix.uz/product/1407", "🔗 Купить продукт")</f>
        <v/>
      </c>
      <c r="I237" t="inlineStr">
        <is>
          <t>4-1407-1107</t>
        </is>
      </c>
    </row>
    <row r="238" ht="30" customHeight="1">
      <c r="A238" s="4" t="inlineStr">
        <is>
          <t>Сетевое оборудование</t>
        </is>
      </c>
      <c r="B238" s="4" t="inlineStr">
        <is>
          <t>Сетевая карта для 1-фаз ИБП APC AP9544 Easy</t>
        </is>
      </c>
      <c r="C238" s="5" t="inlineStr"/>
      <c r="D238" s="5" t="n">
        <v>233843</v>
      </c>
      <c r="E238" s="5" t="n">
        <v>208788</v>
      </c>
      <c r="F238" s="5" t="inlineStr"/>
      <c r="G238" s="5" t="inlineStr">
        <is>
          <t>APC</t>
        </is>
      </c>
      <c r="H238" s="5">
        <f>HYPERLINK("https://itrix.uz/product/1210", "🔗 Купить продукт")</f>
        <v/>
      </c>
      <c r="I238" t="inlineStr">
        <is>
          <t>4-1210-940</t>
        </is>
      </c>
    </row>
    <row r="239" ht="30" customHeight="1">
      <c r="A239" s="4" t="inlineStr">
        <is>
          <t>Сетевое оборудование</t>
        </is>
      </c>
      <c r="B239" s="4" t="inlineStr">
        <is>
          <t>SFP+ Модуль MikroTik S+AO0005 – высокоскоростное соединение</t>
        </is>
      </c>
      <c r="C239" s="5" t="inlineStr"/>
      <c r="D239" s="5" t="n">
        <v>872927</v>
      </c>
      <c r="E239" s="5" t="n">
        <v>779399</v>
      </c>
      <c r="F239" s="5" t="n">
        <v>719455</v>
      </c>
      <c r="G239" s="5" t="inlineStr">
        <is>
          <t>Mikrotik</t>
        </is>
      </c>
      <c r="H239" s="5">
        <f>HYPERLINK("https://itrix.uz/product/1334", "🔗 Купить продукт")</f>
        <v/>
      </c>
      <c r="I239" t="inlineStr">
        <is>
          <t>4-1334-1035</t>
        </is>
      </c>
    </row>
    <row r="240" ht="30" customHeight="1">
      <c r="A240" s="4" t="inlineStr">
        <is>
          <t>Коммутаторы</t>
        </is>
      </c>
      <c r="B240" s="4" t="inlineStr">
        <is>
          <t>Управляемый коммутатор Ubiquiti Unifi Switch 48 PoE</t>
        </is>
      </c>
      <c r="C240" s="5" t="inlineStr"/>
      <c r="D240" s="5" t="n">
        <v>10369438</v>
      </c>
      <c r="E240" s="5" t="n">
        <v>9258427</v>
      </c>
      <c r="F240" s="5" t="n">
        <v>8546211</v>
      </c>
      <c r="G240" s="5" t="inlineStr">
        <is>
          <t>UniFi UBIQUITI</t>
        </is>
      </c>
      <c r="H240" s="5">
        <f>HYPERLINK("https://itrix.uz/product/1421", "🔗 Купить продукт")</f>
        <v/>
      </c>
      <c r="I240" t="inlineStr">
        <is>
          <t>4-1421-1121</t>
        </is>
      </c>
    </row>
    <row r="241" ht="30" customHeight="1">
      <c r="A241" s="4" t="inlineStr">
        <is>
          <t>Сетевое оборудование</t>
        </is>
      </c>
      <c r="B241" s="4" t="inlineStr">
        <is>
          <t>Шлюз Ubiquiti Dream Machine Pro Max (UDM-Pro-Max)</t>
        </is>
      </c>
      <c r="C241" s="5" t="inlineStr"/>
      <c r="D241" s="5" t="n">
        <v>11004255</v>
      </c>
      <c r="E241" s="5" t="n">
        <v>9825228</v>
      </c>
      <c r="F241" s="5" t="n">
        <v>9069451</v>
      </c>
      <c r="G241" s="5" t="inlineStr">
        <is>
          <t>UniFi UBIQUITI</t>
        </is>
      </c>
      <c r="H241" s="5">
        <f>HYPERLINK("https://itrix.uz/product/1409", "🔗 Купить продукт")</f>
        <v/>
      </c>
      <c r="I241" t="inlineStr">
        <is>
          <t>4-1409-1109</t>
        </is>
      </c>
    </row>
    <row r="242" ht="30" customHeight="1">
      <c r="A242" s="4" t="inlineStr">
        <is>
          <t>Коммутаторы</t>
        </is>
      </c>
      <c r="B242" s="4" t="inlineStr">
        <is>
          <t>Коммутатор Ubiquiti UniFi Switch Aggregation (USW-Aggregation)</t>
        </is>
      </c>
      <c r="C242" s="5" t="inlineStr"/>
      <c r="D242" s="5" t="n">
        <v>5396301</v>
      </c>
      <c r="E242" s="5" t="n">
        <v>4818126</v>
      </c>
      <c r="F242" s="5" t="n">
        <v>4447540</v>
      </c>
      <c r="G242" s="5" t="inlineStr">
        <is>
          <t>UniFi UBIQUITI</t>
        </is>
      </c>
      <c r="H242" s="5">
        <f>HYPERLINK("https://itrix.uz/product/1422", "🔗 Купить продукт")</f>
        <v/>
      </c>
      <c r="I242" t="inlineStr">
        <is>
          <t>4-1422-1122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Патч-кабель Ubiquiti U-Cable-Patch-0.3M-RJ45-White</t>
        </is>
      </c>
      <c r="C243" s="5" t="inlineStr"/>
      <c r="D243" s="5" t="n">
        <v>68844</v>
      </c>
      <c r="E243" s="5" t="n">
        <v>61468</v>
      </c>
      <c r="F243" s="5" t="n">
        <v>56642</v>
      </c>
      <c r="G243" s="5" t="inlineStr">
        <is>
          <t>UniFi UBIQUITI</t>
        </is>
      </c>
      <c r="H243" s="5">
        <f>HYPERLINK("https://itrix.uz/product/1400", "🔗 Купить продукт")</f>
        <v/>
      </c>
      <c r="I243" t="inlineStr">
        <is>
          <t>4-1400-1100</t>
        </is>
      </c>
    </row>
    <row r="244" ht="30" customHeight="1">
      <c r="A244" s="4" t="inlineStr">
        <is>
          <t>Коммутаторы</t>
        </is>
      </c>
      <c r="B244" s="4" t="inlineStr">
        <is>
          <t>Коммутатор Cisco C1000-24T-4X-L</t>
        </is>
      </c>
      <c r="C244" s="5" t="inlineStr"/>
      <c r="D244" s="5" t="n">
        <v>50779680</v>
      </c>
      <c r="E244" s="5" t="n">
        <v>45339000</v>
      </c>
      <c r="F244" s="5" t="inlineStr"/>
      <c r="G244" s="5" t="inlineStr">
        <is>
          <t>Cisco</t>
        </is>
      </c>
      <c r="H244" s="5">
        <f>HYPERLINK("https://itrix.uz/product/1248", "🔗 Купить продукт")</f>
        <v/>
      </c>
      <c r="I244" t="inlineStr">
        <is>
          <t>4-1248-959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 xml:space="preserve">Кабель MikroTik XQ+DA0001 </t>
        </is>
      </c>
      <c r="C245" s="5" t="inlineStr"/>
      <c r="D245" s="5" t="n">
        <v>661274</v>
      </c>
      <c r="E245" s="5" t="n">
        <v>590423</v>
      </c>
      <c r="F245" s="5" t="n">
        <v>545084</v>
      </c>
      <c r="G245" s="5" t="inlineStr">
        <is>
          <t>Mikrotik</t>
        </is>
      </c>
      <c r="H245" s="5">
        <f>HYPERLINK("https://itrix.uz/product/1338", "🔗 Купить продукт")</f>
        <v/>
      </c>
      <c r="I245" t="inlineStr">
        <is>
          <t>4-1338-1039</t>
        </is>
      </c>
    </row>
    <row r="246" ht="30" customHeight="1">
      <c r="A246" s="4" t="inlineStr">
        <is>
          <t>Коммутаторы</t>
        </is>
      </c>
      <c r="B246" s="4" t="inlineStr">
        <is>
          <t>Сетевой коммутатор Grandstream GWN7830</t>
        </is>
      </c>
      <c r="C246" s="5" t="inlineStr"/>
      <c r="D246" s="5" t="n">
        <v>3556000</v>
      </c>
      <c r="E246" s="5" t="n">
        <v>3175000</v>
      </c>
      <c r="F246" s="5" t="inlineStr"/>
      <c r="G246" s="5" t="inlineStr">
        <is>
          <t>Grandstream</t>
        </is>
      </c>
      <c r="H246" s="5">
        <f>HYPERLINK("https://itrix.uz/product/1269", "🔗 Купить продукт")</f>
        <v/>
      </c>
      <c r="I246" t="inlineStr">
        <is>
          <t>4-1269-980</t>
        </is>
      </c>
    </row>
    <row r="247" ht="30" customHeight="1">
      <c r="A247" s="4" t="inlineStr">
        <is>
          <t>Сетевое оборудование</t>
        </is>
      </c>
      <c r="B247" s="4" t="inlineStr">
        <is>
          <t>IP шлюз Grandstream GXW4232</t>
        </is>
      </c>
      <c r="C247" s="5" t="inlineStr"/>
      <c r="D247" s="5" t="n">
        <v>19612051</v>
      </c>
      <c r="E247" s="5" t="n">
        <v>17510760</v>
      </c>
      <c r="F247" s="5" t="inlineStr"/>
      <c r="G247" s="5" t="inlineStr">
        <is>
          <t>Grandstream</t>
        </is>
      </c>
      <c r="H247" s="5">
        <f>HYPERLINK("https://itrix.uz/product/1273", "🔗 Купить продукт")</f>
        <v/>
      </c>
      <c r="I247" t="inlineStr">
        <is>
          <t>4-1273-984</t>
        </is>
      </c>
    </row>
    <row r="248" ht="30" customHeight="1">
      <c r="A248" s="4" t="inlineStr">
        <is>
          <t>Коммутаторы</t>
        </is>
      </c>
      <c r="B248" s="4" t="inlineStr">
        <is>
          <t>Коммутатор Cisco CBS220-48FP-4X-EU</t>
        </is>
      </c>
      <c r="C248" s="5" t="inlineStr"/>
      <c r="D248" s="5" t="n">
        <v>53937408</v>
      </c>
      <c r="E248" s="5" t="n">
        <v>48158400</v>
      </c>
      <c r="F248" s="5" t="inlineStr"/>
      <c r="G248" s="5" t="inlineStr">
        <is>
          <t>Cisco</t>
        </is>
      </c>
      <c r="H248" s="5">
        <f>HYPERLINK("https://itrix.uz/product/1157", "🔗 Купить продукт")</f>
        <v/>
      </c>
      <c r="I248" t="inlineStr">
        <is>
          <t>4-1157-888</t>
        </is>
      </c>
    </row>
    <row r="249" ht="30" customHeight="1">
      <c r="A249" s="4" t="inlineStr">
        <is>
          <t>Коммутаторы</t>
        </is>
      </c>
      <c r="B249" s="4" t="inlineStr">
        <is>
          <t>Fortinet FortiSwitch FS-108F-FPOE 8G 2SFP PoE Switch</t>
        </is>
      </c>
      <c r="C249" s="5" t="inlineStr"/>
      <c r="D249" s="5" t="n">
        <v>11094720</v>
      </c>
      <c r="E249" s="5" t="n">
        <v>9906000</v>
      </c>
      <c r="F249" s="5" t="inlineStr"/>
      <c r="G249" s="5" t="inlineStr">
        <is>
          <t>Fortinet</t>
        </is>
      </c>
      <c r="H249" s="5">
        <f>HYPERLINK("https://itrix.uz/product/175", "🔗 Купить продукт")</f>
        <v/>
      </c>
      <c r="I249" t="inlineStr">
        <is>
          <t>4-175-177</t>
        </is>
      </c>
    </row>
    <row r="250" ht="30" customHeight="1">
      <c r="A250" s="4" t="inlineStr">
        <is>
          <t>Коммутаторы</t>
        </is>
      </c>
      <c r="B250" s="4" t="inlineStr">
        <is>
          <t>Коммутатор Cisco C9300-24T-E</t>
        </is>
      </c>
      <c r="C250" s="5" t="inlineStr"/>
      <c r="D250" s="5" t="n">
        <v>98714560</v>
      </c>
      <c r="E250" s="5" t="n">
        <v>88138000</v>
      </c>
      <c r="F250" s="5" t="inlineStr"/>
      <c r="G250" s="5" t="inlineStr">
        <is>
          <t>Cisco</t>
        </is>
      </c>
      <c r="H250" s="5">
        <f>HYPERLINK("https://itrix.uz/product/1249", "🔗 Купить продукт")</f>
        <v/>
      </c>
      <c r="I250" t="inlineStr">
        <is>
          <t>4-1249-960</t>
        </is>
      </c>
    </row>
    <row r="251" ht="30" customHeight="1">
      <c r="A251" s="4" t="inlineStr">
        <is>
          <t>Сетевое оборудование</t>
        </is>
      </c>
      <c r="B251" s="4" t="inlineStr">
        <is>
          <t xml:space="preserve">Веб-камера Jabra PanaCast 20 </t>
        </is>
      </c>
      <c r="C251" s="5" t="inlineStr"/>
      <c r="D251" s="5" t="n">
        <v>5120640</v>
      </c>
      <c r="E251" s="5" t="n">
        <v>4572000</v>
      </c>
      <c r="F251" s="5" t="inlineStr"/>
      <c r="G251" s="5" t="inlineStr">
        <is>
          <t>JABRA</t>
        </is>
      </c>
      <c r="H251" s="5">
        <f>HYPERLINK("https://itrix.uz/product/1199", "🔗 Купить продукт")</f>
        <v/>
      </c>
      <c r="I251" t="inlineStr">
        <is>
          <t>4-1199-929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>Кабель прямого подключения MikroTik XQ+DA0003</t>
        </is>
      </c>
      <c r="C252" s="5" t="inlineStr"/>
      <c r="D252" s="5" t="n">
        <v>872927</v>
      </c>
      <c r="E252" s="5" t="n">
        <v>779399</v>
      </c>
      <c r="F252" s="5" t="n">
        <v>719455</v>
      </c>
      <c r="G252" s="5" t="inlineStr">
        <is>
          <t>Mikrotik</t>
        </is>
      </c>
      <c r="H252" s="5">
        <f>HYPERLINK("https://itrix.uz/product/1339", "🔗 Купить продукт")</f>
        <v/>
      </c>
      <c r="I252" t="inlineStr">
        <is>
          <t>4-1339-1040</t>
        </is>
      </c>
    </row>
    <row r="253" ht="30" customHeight="1">
      <c r="A253" s="4" t="inlineStr">
        <is>
          <t>Сетевое оборудование</t>
        </is>
      </c>
      <c r="B253" s="4" t="inlineStr">
        <is>
          <t>Кабель прямого подключения MikroTik XS+DA0001</t>
        </is>
      </c>
      <c r="C253" s="5" t="inlineStr"/>
      <c r="D253" s="5" t="n">
        <v>502534</v>
      </c>
      <c r="E253" s="5" t="n">
        <v>448691</v>
      </c>
      <c r="F253" s="5" t="n">
        <v>414274</v>
      </c>
      <c r="G253" s="5" t="inlineStr">
        <is>
          <t>Mikrotik</t>
        </is>
      </c>
      <c r="H253" s="5">
        <f>HYPERLINK("https://itrix.uz/product/1340", "🔗 Купить продукт")</f>
        <v/>
      </c>
      <c r="I253" t="inlineStr">
        <is>
          <t>4-1340-1041</t>
        </is>
      </c>
    </row>
    <row r="254" ht="30" customHeight="1">
      <c r="A254" s="4" t="inlineStr">
        <is>
          <t>Сетевое оборудование</t>
        </is>
      </c>
      <c r="B254" s="4" t="inlineStr">
        <is>
          <t>Комплект батарей (линейка) для Easy UPS 3S</t>
        </is>
      </c>
      <c r="C254" s="5" t="inlineStr"/>
      <c r="D254" s="5" t="n">
        <v>20624800</v>
      </c>
      <c r="E254" s="5" t="n">
        <v>18415000</v>
      </c>
      <c r="F254" s="5" t="inlineStr"/>
      <c r="G254" s="5" t="inlineStr">
        <is>
          <t>APC</t>
        </is>
      </c>
      <c r="H254" s="5">
        <f>HYPERLINK("https://itrix.uz/product/1233", "🔗 Купить продукт")</f>
        <v/>
      </c>
      <c r="I254" t="inlineStr">
        <is>
          <t>4-1233-944</t>
        </is>
      </c>
    </row>
    <row r="255" ht="30" customHeight="1">
      <c r="A255" s="4" t="inlineStr">
        <is>
          <t>Коммутаторы</t>
        </is>
      </c>
      <c r="B255" s="4" t="inlineStr">
        <is>
          <t>Управляемый коммутатор Grandstream GWN7831</t>
        </is>
      </c>
      <c r="C255" s="5" t="inlineStr"/>
      <c r="D255" s="5" t="n">
        <v>7168896</v>
      </c>
      <c r="E255" s="5" t="n">
        <v>6400800</v>
      </c>
      <c r="F255" s="5" t="inlineStr"/>
      <c r="G255" s="5" t="inlineStr">
        <is>
          <t>Grandstream</t>
        </is>
      </c>
      <c r="H255" s="5">
        <f>HYPERLINK("https://itrix.uz/product/1270", "🔗 Купить продукт")</f>
        <v/>
      </c>
      <c r="I255" t="inlineStr">
        <is>
          <t>4-1270-981</t>
        </is>
      </c>
    </row>
    <row r="256" ht="30" customHeight="1">
      <c r="A256" s="4" t="inlineStr">
        <is>
          <t>Коммутаторы</t>
        </is>
      </c>
      <c r="B256" s="4" t="inlineStr">
        <is>
          <t xml:space="preserve">Управляемый коммутатор Grandsteam GWN7806(P) </t>
        </is>
      </c>
      <c r="C256" s="5" t="inlineStr"/>
      <c r="D256" s="5" t="n">
        <v>10992307</v>
      </c>
      <c r="E256" s="5" t="n">
        <v>9814560</v>
      </c>
      <c r="F256" s="5" t="inlineStr"/>
      <c r="G256" s="5" t="inlineStr">
        <is>
          <t>Grandstream</t>
        </is>
      </c>
      <c r="H256" s="5">
        <f>HYPERLINK("https://itrix.uz/product/973", "🔗 Купить продукт")</f>
        <v/>
      </c>
      <c r="I256" t="inlineStr">
        <is>
          <t>4-973-862</t>
        </is>
      </c>
    </row>
    <row r="257" ht="30" customHeight="1">
      <c r="A257" s="4" t="inlineStr">
        <is>
          <t>Сетевое оборудование</t>
        </is>
      </c>
      <c r="B257" s="4" t="inlineStr">
        <is>
          <t>Патч-кабель Ubiquiti U-Cable-Patch-1M-RJ45-White</t>
        </is>
      </c>
      <c r="C257" s="5" t="inlineStr"/>
      <c r="D257" s="5" t="n">
        <v>60879</v>
      </c>
      <c r="E257" s="5" t="n">
        <v>54356</v>
      </c>
      <c r="F257" s="5" t="n">
        <v>50165</v>
      </c>
      <c r="G257" s="5" t="inlineStr">
        <is>
          <t>UniFi UBIQUITI</t>
        </is>
      </c>
      <c r="H257" s="5">
        <f>HYPERLINK("https://itrix.uz/product/1401", "🔗 Купить продукт")</f>
        <v/>
      </c>
      <c r="I257" t="inlineStr">
        <is>
          <t>4-1401-1101</t>
        </is>
      </c>
    </row>
    <row r="258" ht="30" customHeight="1">
      <c r="A258" s="4" t="inlineStr">
        <is>
          <t>Коммутаторы</t>
        </is>
      </c>
      <c r="B258" s="4" t="inlineStr">
        <is>
          <t>Неуправляемый коммутатор Grandstream GWN7701</t>
        </is>
      </c>
      <c r="C258" s="5" t="inlineStr"/>
      <c r="D258" s="5" t="n">
        <v>375514</v>
      </c>
      <c r="E258" s="5" t="n">
        <v>335280</v>
      </c>
      <c r="F258" s="5" t="inlineStr"/>
      <c r="G258" s="5" t="inlineStr">
        <is>
          <t>Grandstream</t>
        </is>
      </c>
      <c r="H258" s="5">
        <f>HYPERLINK("https://itrix.uz/product/955", "🔗 Купить продукт")</f>
        <v/>
      </c>
      <c r="I258" t="inlineStr">
        <is>
          <t>4-955-844</t>
        </is>
      </c>
    </row>
    <row r="259" ht="30" customHeight="1">
      <c r="A259" s="4" t="inlineStr">
        <is>
          <t>Коммутаторы</t>
        </is>
      </c>
      <c r="B259" s="4" t="inlineStr">
        <is>
          <t>Коммутатор Grandstream GWN7701PA</t>
        </is>
      </c>
      <c r="C259" s="5" t="inlineStr"/>
      <c r="D259" s="5" t="n">
        <v>1638605</v>
      </c>
      <c r="E259" s="5" t="n">
        <v>1463040</v>
      </c>
      <c r="F259" s="5" t="inlineStr"/>
      <c r="G259" s="5" t="inlineStr">
        <is>
          <t>Grandstream</t>
        </is>
      </c>
      <c r="H259" s="5">
        <f>HYPERLINK("https://itrix.uz/product/958", "🔗 Купить продукт")</f>
        <v/>
      </c>
      <c r="I259" t="inlineStr">
        <is>
          <t>4-958-847</t>
        </is>
      </c>
    </row>
    <row r="260" ht="30" customHeight="1">
      <c r="A260" s="4" t="inlineStr">
        <is>
          <t>Сетевое оборудование</t>
        </is>
      </c>
      <c r="B260" s="4" t="inlineStr">
        <is>
          <t>Инжектор Grandstream PoE+ 24 Вт (гигабитный, 48В/500мА адаптер EU)</t>
        </is>
      </c>
      <c r="C260" s="5" t="inlineStr"/>
      <c r="D260" s="5" t="n">
        <v>443789</v>
      </c>
      <c r="E260" s="5" t="n">
        <v>396240</v>
      </c>
      <c r="F260" s="5" t="inlineStr"/>
      <c r="G260" s="5" t="inlineStr">
        <is>
          <t>Grandstream</t>
        </is>
      </c>
      <c r="H260" s="5">
        <f>HYPERLINK("https://itrix.uz/product/1243", "🔗 Купить продукт")</f>
        <v/>
      </c>
      <c r="I260" t="inlineStr">
        <is>
          <t>4-1243-954</t>
        </is>
      </c>
    </row>
    <row r="261" ht="30" customHeight="1">
      <c r="A261" s="4" t="inlineStr">
        <is>
          <t>Сетевое оборудование</t>
        </is>
      </c>
      <c r="B261" s="4" t="inlineStr">
        <is>
          <t>Кабель интерфейсный Cisco STACK-T1-50CM для стекирования коммутаторов</t>
        </is>
      </c>
      <c r="C261" s="5" t="inlineStr"/>
      <c r="D261" s="5" t="n">
        <v>2184806</v>
      </c>
      <c r="E261" s="5" t="n">
        <v>1950720</v>
      </c>
      <c r="F261" s="5" t="inlineStr"/>
      <c r="G261" s="5" t="inlineStr">
        <is>
          <t>Cisco</t>
        </is>
      </c>
      <c r="H261" s="5">
        <f>HYPERLINK("https://itrix.uz/product/1244", "🔗 Купить продукт")</f>
        <v/>
      </c>
      <c r="I261" t="inlineStr">
        <is>
          <t>4-1244-955</t>
        </is>
      </c>
    </row>
    <row r="262" ht="30" customHeight="1">
      <c r="A262" s="4" t="inlineStr">
        <is>
          <t>Коммутаторы</t>
        </is>
      </c>
      <c r="B262" s="4" t="inlineStr">
        <is>
          <t>Коммутатор Cisco CBS220-24FP-4X-EU</t>
        </is>
      </c>
      <c r="C262" s="5" t="inlineStr"/>
      <c r="D262" s="5" t="n">
        <v>18789904</v>
      </c>
      <c r="E262" s="5" t="n">
        <v>16776700</v>
      </c>
      <c r="F262" s="5" t="inlineStr"/>
      <c r="G262" s="5" t="inlineStr">
        <is>
          <t>Cisco</t>
        </is>
      </c>
      <c r="H262" s="5">
        <f>HYPERLINK("https://itrix.uz/product/1245", "🔗 Купить продукт")</f>
        <v/>
      </c>
      <c r="I262" t="inlineStr">
        <is>
          <t>4-1245-956</t>
        </is>
      </c>
    </row>
    <row r="263" ht="30" customHeight="1">
      <c r="A263" s="4" t="inlineStr">
        <is>
          <t>Коммутаторы</t>
        </is>
      </c>
      <c r="B263" s="4" t="inlineStr">
        <is>
          <t>Коммутатор Cisco C9300L-48P-4X-E</t>
        </is>
      </c>
      <c r="C263" s="5" t="inlineStr"/>
      <c r="D263" s="5" t="n">
        <v>194157600</v>
      </c>
      <c r="E263" s="5" t="n">
        <v>173355000</v>
      </c>
      <c r="F263" s="5" t="inlineStr"/>
      <c r="G263" s="5" t="inlineStr">
        <is>
          <t>Cisco</t>
        </is>
      </c>
      <c r="H263" s="5">
        <f>HYPERLINK("https://itrix.uz/product/1250", "🔗 Купить продукт")</f>
        <v/>
      </c>
      <c r="I263" t="inlineStr">
        <is>
          <t>4-1250-961</t>
        </is>
      </c>
    </row>
    <row r="264" ht="30" customHeight="1">
      <c r="A264" s="4" t="inlineStr">
        <is>
          <t>Сетевое оборудование</t>
        </is>
      </c>
      <c r="B264" s="4" t="inlineStr">
        <is>
          <t>Модуль стекирования Cisco C9200L-STACK-KIT</t>
        </is>
      </c>
      <c r="C264" s="5" t="inlineStr"/>
      <c r="D264" s="5" t="n">
        <v>26897584</v>
      </c>
      <c r="E264" s="5" t="n">
        <v>24015700</v>
      </c>
      <c r="F264" s="5" t="inlineStr"/>
      <c r="G264" s="5" t="inlineStr">
        <is>
          <t>Cisco</t>
        </is>
      </c>
      <c r="H264" s="5">
        <f>HYPERLINK("https://itrix.uz/product/1254", "🔗 Купить продукт")</f>
        <v/>
      </c>
      <c r="I264" t="inlineStr">
        <is>
          <t>4-1254-965</t>
        </is>
      </c>
    </row>
    <row r="265" ht="30" customHeight="1">
      <c r="A265" s="4" t="inlineStr">
        <is>
          <t>Сетевое оборудование</t>
        </is>
      </c>
      <c r="B265" s="4" t="inlineStr">
        <is>
          <t>Система для видеоконференцсвязи Cisco CS-KIT-K9</t>
        </is>
      </c>
      <c r="C265" s="5" t="inlineStr"/>
      <c r="D265" s="5" t="n">
        <v>119020742</v>
      </c>
      <c r="E265" s="5" t="n">
        <v>106268520</v>
      </c>
      <c r="F265" s="5" t="inlineStr"/>
      <c r="G265" s="5" t="inlineStr">
        <is>
          <t>Cisco</t>
        </is>
      </c>
      <c r="H265" s="5">
        <f>HYPERLINK("https://itrix.uz/product/1260", "🔗 Купить продукт")</f>
        <v/>
      </c>
      <c r="I265" t="inlineStr">
        <is>
          <t>4-1260-971</t>
        </is>
      </c>
    </row>
    <row r="266" ht="30" customHeight="1">
      <c r="A266" s="4" t="inlineStr">
        <is>
          <t>Сетевое оборудование</t>
        </is>
      </c>
      <c r="B266" s="4" t="inlineStr">
        <is>
          <t>Кабель прямого подключения MikroTik XS+DA0003</t>
        </is>
      </c>
      <c r="C266" s="5" t="inlineStr"/>
      <c r="D266" s="5" t="n">
        <v>714187</v>
      </c>
      <c r="E266" s="5" t="n">
        <v>637667</v>
      </c>
      <c r="F266" s="5" t="n">
        <v>588645</v>
      </c>
      <c r="G266" s="5" t="inlineStr">
        <is>
          <t>Mikrotik</t>
        </is>
      </c>
      <c r="H266" s="5">
        <f>HYPERLINK("https://itrix.uz/product/1341", "🔗 Купить продукт")</f>
        <v/>
      </c>
      <c r="I266" t="inlineStr">
        <is>
          <t>4-1341-1042</t>
        </is>
      </c>
    </row>
    <row r="267" ht="30" customHeight="1">
      <c r="A267" s="4" t="inlineStr">
        <is>
          <t>Сетевое оборудование</t>
        </is>
      </c>
      <c r="B267" s="4" t="inlineStr">
        <is>
          <t>Кабель Ubiquiti UACC-DAC-SFP10-0.5M</t>
        </is>
      </c>
      <c r="C267" s="5" t="inlineStr"/>
      <c r="D267" s="5" t="n">
        <v>343936</v>
      </c>
      <c r="E267" s="5" t="n">
        <v>307086</v>
      </c>
      <c r="F267" s="5" t="n">
        <v>283464</v>
      </c>
      <c r="G267" s="5" t="inlineStr">
        <is>
          <t>UniFi UBIQUITI</t>
        </is>
      </c>
      <c r="H267" s="5">
        <f>HYPERLINK("https://itrix.uz/product/1379", "🔗 Купить продукт")</f>
        <v/>
      </c>
      <c r="I267" t="inlineStr">
        <is>
          <t>4-1379-1079</t>
        </is>
      </c>
    </row>
    <row r="268" ht="30" customHeight="1">
      <c r="A268" s="4" t="inlineStr">
        <is>
          <t>Коммутаторы</t>
        </is>
      </c>
      <c r="B268" s="4" t="inlineStr">
        <is>
          <t>Коммутатор Ubiquiti UniFi USW-Enterprise-24-PoE</t>
        </is>
      </c>
      <c r="C268" s="5" t="inlineStr"/>
      <c r="D268" s="5" t="n">
        <v>13966972</v>
      </c>
      <c r="E268" s="5" t="n">
        <v>12470511</v>
      </c>
      <c r="F268" s="5" t="n">
        <v>11511280</v>
      </c>
      <c r="G268" s="5" t="inlineStr">
        <is>
          <t>UniFi UBIQUITI</t>
        </is>
      </c>
      <c r="H268" s="5">
        <f>HYPERLINK("https://itrix.uz/product/1423", "🔗 Купить продукт")</f>
        <v/>
      </c>
      <c r="I268" t="inlineStr">
        <is>
          <t>4-1423-1123</t>
        </is>
      </c>
    </row>
    <row r="269" ht="30" customHeight="1">
      <c r="A269" s="4" t="inlineStr">
        <is>
          <t>Сетевое оборудование</t>
        </is>
      </c>
      <c r="B269" s="4" t="inlineStr">
        <is>
          <t>Кабель Ubiquiti UACC-DAC-SFP10-1M</t>
        </is>
      </c>
      <c r="C269" s="5" t="inlineStr"/>
      <c r="D269" s="5" t="n">
        <v>343936</v>
      </c>
      <c r="E269" s="5" t="n">
        <v>307086</v>
      </c>
      <c r="F269" s="5" t="n">
        <v>283464</v>
      </c>
      <c r="G269" s="5" t="inlineStr">
        <is>
          <t>UniFi UBIQUITI</t>
        </is>
      </c>
      <c r="H269" s="5">
        <f>HYPERLINK("https://itrix.uz/product/1380", "🔗 Купить продукт")</f>
        <v/>
      </c>
      <c r="I269" t="inlineStr">
        <is>
          <t>4-1380-1080</t>
        </is>
      </c>
    </row>
    <row r="270" ht="30" customHeight="1">
      <c r="A270" s="4" t="inlineStr">
        <is>
          <t>Сетевое оборудование</t>
        </is>
      </c>
      <c r="B270" s="4" t="inlineStr">
        <is>
          <t>Сетевой видеорегистратор Ubiquiti UniFi Network Video Recorder (UNVR)</t>
        </is>
      </c>
      <c r="C270" s="5" t="inlineStr"/>
      <c r="D270" s="5" t="n">
        <v>6031260</v>
      </c>
      <c r="E270" s="5" t="n">
        <v>5385054</v>
      </c>
      <c r="F270" s="5" t="n">
        <v>4970780</v>
      </c>
      <c r="G270" s="5" t="inlineStr">
        <is>
          <t>UniFi UBIQUITI</t>
        </is>
      </c>
      <c r="H270" s="5">
        <f>HYPERLINK("https://itrix.uz/product/1413", "🔗 Купить продукт")</f>
        <v/>
      </c>
      <c r="I270" t="inlineStr">
        <is>
          <t>4-1413-1113</t>
        </is>
      </c>
    </row>
    <row r="271" ht="30" customHeight="1">
      <c r="A271" s="4" t="inlineStr">
        <is>
          <t>Коммутаторы</t>
        </is>
      </c>
      <c r="B271" s="4" t="inlineStr">
        <is>
          <t>Коммутатор Ubiquiti UniFi Enterprise 48 PoE (USW-Enterprise-48-PoE)</t>
        </is>
      </c>
      <c r="C271" s="5" t="inlineStr"/>
      <c r="D271" s="5" t="n">
        <v>28463077</v>
      </c>
      <c r="E271" s="5" t="n">
        <v>25413462</v>
      </c>
      <c r="F271" s="5" t="n">
        <v>23458551</v>
      </c>
      <c r="G271" s="5" t="inlineStr">
        <is>
          <t>UniFi UBIQUITI</t>
        </is>
      </c>
      <c r="H271" s="5">
        <f>HYPERLINK("https://itrix.uz/product/1424", "🔗 Купить продукт")</f>
        <v/>
      </c>
      <c r="I271" t="inlineStr">
        <is>
          <t>4-1424-1124</t>
        </is>
      </c>
    </row>
    <row r="272" ht="30" customHeight="1">
      <c r="A272" s="4" t="inlineStr">
        <is>
          <t>Коммутаторы</t>
        </is>
      </c>
      <c r="B272" s="4" t="inlineStr">
        <is>
          <t>Коммутатор Ubiquiti UniFi Switch Lite 8 PoE</t>
        </is>
      </c>
      <c r="C272" s="5" t="inlineStr"/>
      <c r="D272" s="5" t="n">
        <v>2169160</v>
      </c>
      <c r="E272" s="5" t="n">
        <v>1936750</v>
      </c>
      <c r="F272" s="5" t="n">
        <v>1787779</v>
      </c>
      <c r="G272" s="5" t="inlineStr">
        <is>
          <t>UniFi UBIQUITI</t>
        </is>
      </c>
      <c r="H272" s="5">
        <f>HYPERLINK("https://itrix.uz/product/1428", "🔗 Купить продукт")</f>
        <v/>
      </c>
      <c r="I272" t="inlineStr">
        <is>
          <t>4-1428-1128</t>
        </is>
      </c>
    </row>
    <row r="273" ht="30" customHeight="1">
      <c r="A273" s="4" t="inlineStr">
        <is>
          <t>Коммутаторы</t>
        </is>
      </c>
      <c r="B273" s="4" t="inlineStr">
        <is>
          <t>Коммутатор Ubiquiti UniFi Switch Pro 24 PoE (USW-Pro-24-PoE)</t>
        </is>
      </c>
      <c r="C273" s="5" t="inlineStr"/>
      <c r="D273" s="5" t="n">
        <v>12379858</v>
      </c>
      <c r="E273" s="5" t="n">
        <v>11053445</v>
      </c>
      <c r="F273" s="5" t="n">
        <v>10203180</v>
      </c>
      <c r="G273" s="5" t="inlineStr">
        <is>
          <t>UniFi UBIQUITI</t>
        </is>
      </c>
      <c r="H273" s="5">
        <f>HYPERLINK("https://itrix.uz/product/1429", "🔗 Купить продукт")</f>
        <v/>
      </c>
      <c r="I273" t="inlineStr">
        <is>
          <t>4-1429-1129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Dream Machine (UDM)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Купить продукт")</f>
        <v/>
      </c>
      <c r="I52" t="inlineStr">
        <is>
          <t>8-1408-1108</t>
        </is>
      </c>
    </row>
    <row r="53" ht="30" customHeight="1">
      <c r="A53" s="4" t="inlineStr">
        <is>
          <t>Маршрутизаторы</t>
        </is>
      </c>
      <c r="B53" s="4" t="inlineStr">
        <is>
          <t>Wi-Fi роутер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Купить продукт")</f>
        <v/>
      </c>
      <c r="I53" t="inlineStr">
        <is>
          <t>8-1337-1038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Ubiquiti Dream Machine Special Edition (UDM-SE)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Купить продукт")</f>
        <v/>
      </c>
      <c r="I54" t="inlineStr">
        <is>
          <t>8-1411-1111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Cisco C8200-1N-4T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Купить продукт")</f>
        <v/>
      </c>
      <c r="I55" t="inlineStr">
        <is>
          <t>8-1252-963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UniFi Dream Router (UDR7)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Купить продукт")</f>
        <v/>
      </c>
      <c r="I56" t="inlineStr">
        <is>
          <t>8-1412-1112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Cisco Catalyst C8200L-1N-4T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Купить продукт")</f>
        <v/>
      </c>
      <c r="I57" t="inlineStr">
        <is>
          <t>8-1256-967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MikroTik hEX S RB760iGS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Купить продукт")</f>
        <v/>
      </c>
      <c r="I58" t="inlineStr">
        <is>
          <t>8-242-244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Grandstream GWN7001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Купить продукт")</f>
        <v/>
      </c>
      <c r="I59" t="inlineStr">
        <is>
          <t>8-1263-974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GWN7003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Купить продукт")</f>
        <v/>
      </c>
      <c r="I60" t="inlineStr">
        <is>
          <t>8-1264-975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Ubiquiti EdgeRouter (ER-X-SFP)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Купить продукт")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NetBox 5 ax (L11UG-5HaxD-NB)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Купить продукт")</f>
        <v/>
      </c>
      <c r="I44" t="inlineStr">
        <is>
          <t>7-1319-1020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Ubiquiti Rocket 5AC Lite (R5AC-Lite)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Купить продукт")</f>
        <v/>
      </c>
      <c r="I45" t="inlineStr">
        <is>
          <t>7-1364-1064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MikroTik RouterBOARD QRT 5 (QRT911G-5HPnD-QRT)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Купить продукт")</f>
        <v/>
      </c>
      <c r="I46" t="inlineStr">
        <is>
          <t>7-1323-1024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Ubiquiti Rocket M2 (2.4 ГГц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Купить продукт")</f>
        <v/>
      </c>
      <c r="I47" t="inlineStr">
        <is>
          <t>7-1366-1066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Prism 5AC GEN2 (airMAX AC 5 ГГц базовая станция)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Купить продукт")</f>
        <v/>
      </c>
      <c r="I48" t="inlineStr">
        <is>
          <t>7-1367-1067</t>
        </is>
      </c>
    </row>
    <row r="49" ht="30" customHeight="1">
      <c r="A49" s="4" t="inlineStr">
        <is>
          <t>Точки доступа WiFi</t>
        </is>
      </c>
      <c r="B49" s="4" t="inlineStr">
        <is>
          <t>Wi-Fi 6 точка доступа Ubiquiti UniFi U6+ (U6-PLUS)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Купить продукт")</f>
        <v/>
      </c>
      <c r="I49" t="inlineStr">
        <is>
          <t>7-1368-1068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Ubiquiti UniFi U6-Mesh-Pro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Купить продукт")</f>
        <v/>
      </c>
      <c r="I50" t="inlineStr">
        <is>
          <t>7-1369-1069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U7 In-Wall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Купить продукт")</f>
        <v/>
      </c>
      <c r="I51" t="inlineStr">
        <is>
          <t>7-1370-1070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MikroTik cAP ac (RBcAPGi-5acD2nD)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Купить продукт")</f>
        <v/>
      </c>
      <c r="I52" t="inlineStr">
        <is>
          <t>7-1329-1030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Wi-Fi Ubiquiti UniFi U7‑Lite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Купить продукт")</f>
        <v/>
      </c>
      <c r="I53" t="inlineStr">
        <is>
          <t>7-1371-1071</t>
        </is>
      </c>
    </row>
    <row r="54" ht="30" customHeight="1">
      <c r="A54" s="4" t="inlineStr">
        <is>
          <t>Точки доступа WiFi</t>
        </is>
      </c>
      <c r="B54" s="4" t="inlineStr">
        <is>
          <t>Беспроводная точка доступа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Купить продукт")</f>
        <v/>
      </c>
      <c r="I54" t="inlineStr">
        <is>
          <t>7-1331-1032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Купить продукт")</f>
        <v/>
      </c>
      <c r="I55" t="inlineStr">
        <is>
          <t>7-1332-1033</t>
        </is>
      </c>
    </row>
    <row r="56" ht="30" customHeight="1">
      <c r="A56" s="4" t="inlineStr">
        <is>
          <t>Точки доступа WiFi</t>
        </is>
      </c>
      <c r="B56" s="4" t="inlineStr">
        <is>
          <t>Точка доступа Wi-Fi Ubiquiti UniFi U7 Long-Range (U7-LR)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Купить продукт")</f>
        <v/>
      </c>
      <c r="I56" t="inlineStr">
        <is>
          <t>7-1372-1072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7 Ubiquiti U7-Outdoor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Купить продукт")</f>
        <v/>
      </c>
      <c r="I57" t="inlineStr">
        <is>
          <t>7-1373-1073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UniFi U7 Pro Max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Купить продукт")</f>
        <v/>
      </c>
      <c r="I58" t="inlineStr">
        <is>
          <t>7-1374-1074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Ubiquiti UniFi U7 Pro Outdoor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Купить продукт")</f>
        <v/>
      </c>
      <c r="I59" t="inlineStr">
        <is>
          <t>7-1375-1075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U7 Pro Wall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Купить продукт")</f>
        <v/>
      </c>
      <c r="I60" t="inlineStr">
        <is>
          <t>7-1376-1076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UniFi U7 Pro XG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Купить продукт")</f>
        <v/>
      </c>
      <c r="I61" t="inlineStr">
        <is>
          <t>7-1377-1077</t>
        </is>
      </c>
    </row>
    <row r="62" ht="30" customHeight="1">
      <c r="A62" s="4" t="inlineStr">
        <is>
          <t>Точки доступа WiFi</t>
        </is>
      </c>
      <c r="B62" s="4" t="inlineStr">
        <is>
          <t>WiFi точка доступа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Купить продукт")</f>
        <v/>
      </c>
      <c r="I62" t="inlineStr">
        <is>
          <t>7-1173-903</t>
        </is>
      </c>
    </row>
    <row r="63" ht="30" customHeight="1">
      <c r="A63" s="4" t="inlineStr">
        <is>
          <t>Точки доступа WiFi</t>
        </is>
      </c>
      <c r="B63" s="4" t="inlineStr">
        <is>
          <t xml:space="preserve">Точка доступа Wi-Fi  Grandstream 7660E  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Купить продукт")</f>
        <v/>
      </c>
      <c r="I63" t="inlineStr">
        <is>
          <t>7-949-838</t>
        </is>
      </c>
    </row>
    <row r="64" ht="30" customHeight="1">
      <c r="A64" s="4" t="inlineStr">
        <is>
          <t>Точки доступа WiFi</t>
        </is>
      </c>
      <c r="B64" s="4" t="inlineStr">
        <is>
          <t>Точка доступа Cisco Catalyst C9120AXI-I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Купить продукт")</f>
        <v/>
      </c>
      <c r="I64" t="inlineStr">
        <is>
          <t>7-1253-964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Wi-Fi Ubiquiti UniFi E7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Купить продукт")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2026-04-26T15:59:32Z</dcterms:created>
  <dcterms:modified xsi:type="dcterms:W3CDTF">2026-04-26T15:59:32Z</dcterms:modified>
</cp:coreProperties>
</file>